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НОВ (4)" sheetId="6" r:id="rId1"/>
    <sheet name="Стар (3)" sheetId="5" state="hidden" r:id="rId2"/>
  </sheets>
  <calcPr calcId="124519"/>
</workbook>
</file>

<file path=xl/calcChain.xml><?xml version="1.0" encoding="utf-8"?>
<calcChain xmlns="http://schemas.openxmlformats.org/spreadsheetml/2006/main">
  <c r="M13" i="6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12"/>
  <c r="L55"/>
  <c r="K55"/>
  <c r="E55"/>
  <c r="J55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12"/>
  <c r="M20" i="5"/>
  <c r="O20" s="1"/>
  <c r="P20" s="1"/>
  <c r="M45"/>
  <c r="O45" s="1"/>
  <c r="P45" s="1"/>
  <c r="M55"/>
  <c r="O55" s="1"/>
  <c r="P55" s="1"/>
  <c r="M29"/>
  <c r="O29" s="1"/>
  <c r="P29" s="1"/>
  <c r="M27"/>
  <c r="O27" s="1"/>
  <c r="P27" s="1"/>
  <c r="M35"/>
  <c r="O35" s="1"/>
  <c r="P35" s="1"/>
  <c r="R50"/>
  <c r="R59" s="1"/>
  <c r="M42"/>
  <c r="O42" s="1"/>
  <c r="P42" s="1"/>
  <c r="Q42" s="1"/>
  <c r="N58"/>
  <c r="M56"/>
  <c r="O56" s="1"/>
  <c r="P56" s="1"/>
  <c r="Q56" s="1"/>
  <c r="N50"/>
  <c r="M44"/>
  <c r="O44" s="1"/>
  <c r="P44" s="1"/>
  <c r="M43"/>
  <c r="O43" s="1"/>
  <c r="P43" s="1"/>
  <c r="M41"/>
  <c r="O41" s="1"/>
  <c r="P41" s="1"/>
  <c r="M38"/>
  <c r="O38" s="1"/>
  <c r="P38" s="1"/>
  <c r="Q38" s="1"/>
  <c r="M54"/>
  <c r="O54" s="1"/>
  <c r="P54" s="1"/>
  <c r="Q54" s="1"/>
  <c r="M53"/>
  <c r="O53" s="1"/>
  <c r="P53" s="1"/>
  <c r="Q53" s="1"/>
  <c r="M51"/>
  <c r="O51" s="1"/>
  <c r="P51" s="1"/>
  <c r="Q51" s="1"/>
  <c r="M31"/>
  <c r="O31" s="1"/>
  <c r="P31" s="1"/>
  <c r="M30"/>
  <c r="O30" s="1"/>
  <c r="P30" s="1"/>
  <c r="M28"/>
  <c r="O28" s="1"/>
  <c r="P28" s="1"/>
  <c r="Q28" s="1"/>
  <c r="M25"/>
  <c r="O25" s="1"/>
  <c r="P25" s="1"/>
  <c r="M23"/>
  <c r="O23" s="1"/>
  <c r="P23" s="1"/>
  <c r="Q23" s="1"/>
  <c r="M21"/>
  <c r="O21" s="1"/>
  <c r="P21" s="1"/>
  <c r="M19"/>
  <c r="O19" s="1"/>
  <c r="P19" s="1"/>
  <c r="Q19" s="1"/>
  <c r="S19" s="1"/>
  <c r="M18"/>
  <c r="O18" s="1"/>
  <c r="P18" s="1"/>
  <c r="M17"/>
  <c r="O17" s="1"/>
  <c r="P17" s="1"/>
  <c r="Q17" s="1"/>
  <c r="M16"/>
  <c r="O16" s="1"/>
  <c r="P16" s="1"/>
  <c r="M15"/>
  <c r="O15" s="1"/>
  <c r="P15" s="1"/>
  <c r="Q15" s="1"/>
  <c r="M55" i="6" l="1"/>
  <c r="D55"/>
  <c r="Q20" i="5"/>
  <c r="S20"/>
  <c r="Q45"/>
  <c r="S45" s="1"/>
  <c r="Q55"/>
  <c r="S55" s="1"/>
  <c r="Q29"/>
  <c r="S29" s="1"/>
  <c r="Q27"/>
  <c r="S27" s="1"/>
  <c r="P50"/>
  <c r="Q35"/>
  <c r="M50"/>
  <c r="S42"/>
  <c r="P58"/>
  <c r="M58"/>
  <c r="S56"/>
  <c r="Q43"/>
  <c r="S43" s="1"/>
  <c r="Q41"/>
  <c r="S41" s="1"/>
  <c r="Q44"/>
  <c r="S44" s="1"/>
  <c r="S38"/>
  <c r="S53"/>
  <c r="S51"/>
  <c r="Q30"/>
  <c r="S30" s="1"/>
  <c r="Q21"/>
  <c r="S21" s="1"/>
  <c r="Q31"/>
  <c r="S31" s="1"/>
  <c r="Q16"/>
  <c r="S16" s="1"/>
  <c r="Q25"/>
  <c r="S25" s="1"/>
  <c r="S17"/>
  <c r="S18"/>
  <c r="S23"/>
  <c r="S28"/>
  <c r="S54"/>
  <c r="S15"/>
  <c r="Q50" l="1"/>
  <c r="S50" s="1"/>
  <c r="S35"/>
  <c r="Q58"/>
  <c r="S58" s="1"/>
  <c r="M59"/>
  <c r="P59"/>
  <c r="Q59" l="1"/>
  <c r="S59" s="1"/>
</calcChain>
</file>

<file path=xl/sharedStrings.xml><?xml version="1.0" encoding="utf-8"?>
<sst xmlns="http://schemas.openxmlformats.org/spreadsheetml/2006/main" count="350" uniqueCount="169">
  <si>
    <t>№ п/п</t>
  </si>
  <si>
    <t>Ф.И.О.</t>
  </si>
  <si>
    <t>Образ</t>
  </si>
  <si>
    <t>коэф</t>
  </si>
  <si>
    <t>Всего фонд з/пл в мес.</t>
  </si>
  <si>
    <t>Лихова Т.П.</t>
  </si>
  <si>
    <t>в/о</t>
  </si>
  <si>
    <t>Г-1№ 512632 19.06.78. ХГИК</t>
  </si>
  <si>
    <t>высш</t>
  </si>
  <si>
    <t>Высш</t>
  </si>
  <si>
    <t>Штро А.Ф.</t>
  </si>
  <si>
    <t>КВ№189950 28.10.83 ППИ</t>
  </si>
  <si>
    <t>II</t>
  </si>
  <si>
    <t>Сучкова Р.М.</t>
  </si>
  <si>
    <t>ЖБ № 0057152 01.07.04 КарГУ</t>
  </si>
  <si>
    <t>ІІ</t>
  </si>
  <si>
    <t>Ушакова А.В.</t>
  </si>
  <si>
    <t>Гладкая М.А.</t>
  </si>
  <si>
    <t>ЛВ №106128 ППИ</t>
  </si>
  <si>
    <t>Маметова Б.К.</t>
  </si>
  <si>
    <t>ЖБ №0053691 30.06.2008г. СКГУ</t>
  </si>
  <si>
    <t>Жаукина А.К.</t>
  </si>
  <si>
    <t>ТВ №716924 18.06.90. АКГУ</t>
  </si>
  <si>
    <t>Дудочкин Д.Н.</t>
  </si>
  <si>
    <t>Задорин Л.С.</t>
  </si>
  <si>
    <t>Оленчук В.В.</t>
  </si>
  <si>
    <t>Рыбалкина М.В.</t>
  </si>
  <si>
    <t>с/сп</t>
  </si>
  <si>
    <t>Наим. док. об образов, № дипл, дата выдачи</t>
  </si>
  <si>
    <t>Базовый оклад</t>
  </si>
  <si>
    <t>Ставка  час в нед.</t>
  </si>
  <si>
    <t>Нед. нагрузка час</t>
  </si>
  <si>
    <t>ПДО</t>
  </si>
  <si>
    <t>Зан. должность</t>
  </si>
  <si>
    <t>Ставка на к-во должн.в месяц</t>
  </si>
  <si>
    <t>ВСБ№0535848 от 05.032004г.ЧелГПУ РФ</t>
  </si>
  <si>
    <t>Присв категория</t>
  </si>
  <si>
    <t>доп.за звание</t>
  </si>
  <si>
    <t>Зам.руководителя УО СКО</t>
  </si>
  <si>
    <t>10% за особые условия труда</t>
  </si>
  <si>
    <t>ЖБ №0082615  30.05.05г. СКГУ</t>
  </si>
  <si>
    <t>Сарсенбаев К.Т.</t>
  </si>
  <si>
    <t>ВСЕГО:</t>
  </si>
  <si>
    <t>ДВС №0817872 от 05.05.2001г.ОМГУ</t>
  </si>
  <si>
    <t xml:space="preserve">№0377510 06.04.2006г. ПГТК </t>
  </si>
  <si>
    <t xml:space="preserve">                                   </t>
  </si>
  <si>
    <t>Козловская Н.Ю.</t>
  </si>
  <si>
    <t>БВС № 0799211 от 11.05.99г.ОГПУ</t>
  </si>
  <si>
    <t>АЖБ №0042577 СКГУ от</t>
  </si>
  <si>
    <t>Сухарева М.В.</t>
  </si>
  <si>
    <t>ОАБ № 0304115 от 17.06.04. ПКИ</t>
  </si>
  <si>
    <t>ОАБ-II №0026985 от 17.06.1994г. ПМУ</t>
  </si>
  <si>
    <t>_________________А.К.Хасенова</t>
  </si>
  <si>
    <t>I</t>
  </si>
  <si>
    <t>Итого:</t>
  </si>
  <si>
    <t>Звено</t>
  </si>
  <si>
    <t>Ступень</t>
  </si>
  <si>
    <t>B3</t>
  </si>
  <si>
    <t>B4</t>
  </si>
  <si>
    <t xml:space="preserve">Итого </t>
  </si>
  <si>
    <t>Надточий А.В.</t>
  </si>
  <si>
    <t>ЖБ№0613556 от10.06.2005г. СКГУ</t>
  </si>
  <si>
    <t>Вакансия</t>
  </si>
  <si>
    <t>Тарификационный список в количестве 23 ед.</t>
  </si>
  <si>
    <t xml:space="preserve">Директор______________В.Ф.Новик </t>
  </si>
  <si>
    <t xml:space="preserve">Тарификационный список педагогов дополнительного образования </t>
  </si>
  <si>
    <t>КГУ "Областной центр творчества детей и юношества"</t>
  </si>
  <si>
    <t>Согласовано:</t>
  </si>
  <si>
    <t>Утверждаю:</t>
  </si>
  <si>
    <t>414:18=23ед.</t>
  </si>
  <si>
    <t>Плотникова Е.В.</t>
  </si>
  <si>
    <t>3г.</t>
  </si>
  <si>
    <t>Фомич Л.А.</t>
  </si>
  <si>
    <t>Холод В.А.</t>
  </si>
  <si>
    <t>Мусалимова А.К.</t>
  </si>
  <si>
    <t>Макина Б.Б.</t>
  </si>
  <si>
    <t>Жумажанов С.Е.</t>
  </si>
  <si>
    <t>Романченко В.И.</t>
  </si>
  <si>
    <t>ТКБ №1081175 от 20.06.2017г.КГУ "Комплекс"Колледж искусств-ШОД"</t>
  </si>
  <si>
    <t>№107418 0388084 от 18.06.2015г.Челябинск.ГПУ</t>
  </si>
  <si>
    <t>ТКБ №0048266 от 18.06.2013г.КГУ "Колледж искусств"</t>
  </si>
  <si>
    <t>ВСГ №2771374от 27.05.09г.ЧЕЛГПУ</t>
  </si>
  <si>
    <t>АЖБ №0043409 от 07.07.2007г.СКГУ</t>
  </si>
  <si>
    <t>РВ №095603 от 22.04.1994г.ППИ им Ушинского</t>
  </si>
  <si>
    <t>ЖБ №0250420 от 10.06.2009г.СКГУ</t>
  </si>
  <si>
    <t>Талипова С.Е.</t>
  </si>
  <si>
    <t>Исмаилов Р.Р.</t>
  </si>
  <si>
    <t xml:space="preserve">ЖБ-Б №1295281 от19.06.2018г.СКГУ им.М.Козыбаева  </t>
  </si>
  <si>
    <t>ЖБ-Б №0888493 от 17.06.2015г.СКГУ им.М.Козыбаева</t>
  </si>
  <si>
    <t xml:space="preserve">                     Директор ОЦТДЮ                           В.Ф. Новик                               Гл. бухгалтер                               А.С.Боранбаева</t>
  </si>
  <si>
    <t xml:space="preserve">  на 1 июня 2019г.</t>
  </si>
  <si>
    <t>Стаж работы на 01.06.19г.</t>
  </si>
  <si>
    <t>44г.7м</t>
  </si>
  <si>
    <t>38л.1м.</t>
  </si>
  <si>
    <t>30л.6м.</t>
  </si>
  <si>
    <t>29л.9м</t>
  </si>
  <si>
    <t>29л.6м.</t>
  </si>
  <si>
    <t>23г.11м</t>
  </si>
  <si>
    <t>23г.7м.</t>
  </si>
  <si>
    <t>19л.7м.</t>
  </si>
  <si>
    <t>8л. 8м</t>
  </si>
  <si>
    <t>7л.8мес</t>
  </si>
  <si>
    <t>18л.8м</t>
  </si>
  <si>
    <t>15л.1м.</t>
  </si>
  <si>
    <t>11л.7м</t>
  </si>
  <si>
    <t>8л.9м.</t>
  </si>
  <si>
    <t>1г.8м</t>
  </si>
  <si>
    <t>1г.4м</t>
  </si>
  <si>
    <t>25л.2м.</t>
  </si>
  <si>
    <t>21г.7м</t>
  </si>
  <si>
    <t>18л.5м.</t>
  </si>
  <si>
    <t>7л.4м.</t>
  </si>
  <si>
    <t>1г.7м.</t>
  </si>
  <si>
    <t>38л.9м</t>
  </si>
  <si>
    <t>14л.5м.</t>
  </si>
  <si>
    <t>14л.10м.</t>
  </si>
  <si>
    <t>с месячным фондом з/платы  1637043 тенге</t>
  </si>
  <si>
    <t xml:space="preserve">(Один  миллион  шестьсот тридцать семь  тысяч </t>
  </si>
  <si>
    <t>сорок три) тенге</t>
  </si>
  <si>
    <t>44г.10м</t>
  </si>
  <si>
    <t>38л.4м.</t>
  </si>
  <si>
    <t>30л.9м.</t>
  </si>
  <si>
    <t>29л.9м.</t>
  </si>
  <si>
    <t>23г.10м.</t>
  </si>
  <si>
    <t>19л.10м.</t>
  </si>
  <si>
    <t>14л.8м.</t>
  </si>
  <si>
    <t>8л.11м</t>
  </si>
  <si>
    <t>7л.11мес</t>
  </si>
  <si>
    <t>18л.11м</t>
  </si>
  <si>
    <t>11л.10м</t>
  </si>
  <si>
    <t>9л.</t>
  </si>
  <si>
    <t>1г.11м</t>
  </si>
  <si>
    <t>1г.7м</t>
  </si>
  <si>
    <t>25л.5м.</t>
  </si>
  <si>
    <t>21г.10м</t>
  </si>
  <si>
    <t>18л.8м.</t>
  </si>
  <si>
    <t>7л.7м.</t>
  </si>
  <si>
    <t>1г.10м.</t>
  </si>
  <si>
    <t>Стаж работы на 01.09.19г.</t>
  </si>
  <si>
    <t>29л.11м</t>
  </si>
  <si>
    <t>24г.2м</t>
  </si>
  <si>
    <t>38л.11м</t>
  </si>
  <si>
    <t>15л.3м.</t>
  </si>
  <si>
    <t>5л.</t>
  </si>
  <si>
    <t>Кол-во часов в неделю</t>
  </si>
  <si>
    <t>Заработная плата в месяц</t>
  </si>
  <si>
    <t>Итого</t>
  </si>
  <si>
    <t>Доплаты, тенге</t>
  </si>
  <si>
    <t>Итого заработная плата в месяц,       тенге</t>
  </si>
  <si>
    <t xml:space="preserve">  Тарификационный список педагогов дополнительного образования</t>
  </si>
  <si>
    <t>на 1 сентября 2019г.</t>
  </si>
  <si>
    <t>Директор :</t>
  </si>
  <si>
    <t>В.Ф.Новик</t>
  </si>
  <si>
    <t>Ст.бухгалтер</t>
  </si>
  <si>
    <t>А.С.Боранбаева</t>
  </si>
  <si>
    <t>Кол-во  штат.ед.</t>
  </si>
  <si>
    <t>Коэфф</t>
  </si>
  <si>
    <t>№ п/н</t>
  </si>
  <si>
    <t>Должность</t>
  </si>
  <si>
    <t>Педагог дополнительго образования</t>
  </si>
  <si>
    <t>Заместитель руководителя КГУ "Управления образования акимата</t>
  </si>
  <si>
    <t>Северо-Казахстанской области"</t>
  </si>
  <si>
    <t>Директор       КГУ "Областной центр творчества детей</t>
  </si>
  <si>
    <t>и юношества"  КГУ "Управления образования акимата СКО"</t>
  </si>
  <si>
    <t>_____________________</t>
  </si>
  <si>
    <t>_________________</t>
  </si>
  <si>
    <t xml:space="preserve">(Один миллион </t>
  </si>
  <si>
    <t>восемьсот девяносто шесть тысяч двести сорок пять) тенге</t>
  </si>
  <si>
    <r>
      <t xml:space="preserve">Месячный фонд з/платы:- </t>
    </r>
    <r>
      <rPr>
        <b/>
        <sz val="12"/>
        <color theme="1"/>
        <rFont val="Times New Roman"/>
        <family val="1"/>
        <charset val="204"/>
      </rPr>
      <t xml:space="preserve">1896,245 </t>
    </r>
    <r>
      <rPr>
        <sz val="12"/>
        <color theme="1"/>
        <rFont val="Times New Roman"/>
        <family val="1"/>
        <charset val="204"/>
      </rPr>
      <t>тыс.тенге(</t>
    </r>
  </si>
</sst>
</file>

<file path=xl/styles.xml><?xml version="1.0" encoding="utf-8"?>
<styleSheet xmlns="http://schemas.openxmlformats.org/spreadsheetml/2006/main">
  <numFmts count="3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_р_.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NumberFormat="1" applyFont="1" applyAlignment="1">
      <alignment vertical="top" wrapText="1"/>
    </xf>
    <xf numFmtId="0" fontId="0" fillId="0" borderId="0" xfId="0" applyBorder="1"/>
    <xf numFmtId="0" fontId="3" fillId="0" borderId="0" xfId="0" applyFont="1" applyBorder="1"/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166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9" fontId="8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6" fontId="4" fillId="2" borderId="0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top"/>
    </xf>
    <xf numFmtId="166" fontId="4" fillId="2" borderId="2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165" fontId="4" fillId="0" borderId="6" xfId="0" applyNumberFormat="1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60"/>
  <sheetViews>
    <sheetView tabSelected="1" workbookViewId="0">
      <selection activeCell="K13" sqref="K13"/>
    </sheetView>
  </sheetViews>
  <sheetFormatPr defaultRowHeight="14.4"/>
  <cols>
    <col min="1" max="1" width="11.109375" customWidth="1"/>
    <col min="2" max="2" width="5.44140625" customWidth="1"/>
    <col min="3" max="3" width="37.77734375" customWidth="1"/>
    <col min="4" max="4" width="13" customWidth="1"/>
    <col min="5" max="5" width="6.77734375" hidden="1" customWidth="1"/>
    <col min="6" max="6" width="18.44140625" customWidth="1"/>
    <col min="7" max="7" width="11.5546875" customWidth="1"/>
    <col min="8" max="8" width="10.6640625" customWidth="1"/>
    <col min="9" max="9" width="12.88671875" customWidth="1"/>
    <col min="10" max="10" width="15.21875" customWidth="1"/>
    <col min="11" max="11" width="18.77734375" customWidth="1"/>
    <col min="12" max="12" width="24.77734375" customWidth="1"/>
    <col min="13" max="13" width="20" customWidth="1"/>
    <col min="14" max="14" width="4.77734375" customWidth="1"/>
  </cols>
  <sheetData>
    <row r="1" spans="2:13" s="12" customFormat="1" ht="15" customHeight="1">
      <c r="C1" s="12" t="s">
        <v>67</v>
      </c>
      <c r="L1" s="12" t="s">
        <v>68</v>
      </c>
    </row>
    <row r="2" spans="2:13" s="12" customFormat="1" ht="15.6">
      <c r="C2" s="12" t="s">
        <v>160</v>
      </c>
      <c r="E2" s="14"/>
      <c r="F2" s="14"/>
      <c r="G2" s="14"/>
      <c r="H2" s="14"/>
      <c r="I2" s="14"/>
      <c r="J2" s="14"/>
      <c r="K2" s="14" t="s">
        <v>162</v>
      </c>
      <c r="L2" s="14"/>
      <c r="M2" s="14"/>
    </row>
    <row r="3" spans="2:13" s="12" customFormat="1" ht="21" customHeight="1">
      <c r="C3" s="12" t="s">
        <v>161</v>
      </c>
      <c r="K3" s="12" t="s">
        <v>163</v>
      </c>
    </row>
    <row r="4" spans="2:13" s="12" customFormat="1" ht="21" customHeight="1">
      <c r="C4" s="12" t="s">
        <v>164</v>
      </c>
      <c r="K4" s="12" t="s">
        <v>165</v>
      </c>
    </row>
    <row r="5" spans="2:13" s="12" customFormat="1" ht="21" customHeight="1"/>
    <row r="6" spans="2:13" s="12" customFormat="1" ht="17.399999999999999">
      <c r="C6" s="57" t="s">
        <v>149</v>
      </c>
      <c r="D6" s="57"/>
      <c r="E6" s="57"/>
      <c r="F6" s="57"/>
      <c r="G6" s="57"/>
      <c r="H6" s="57"/>
      <c r="I6" s="57"/>
      <c r="J6" s="57"/>
      <c r="K6" s="57"/>
      <c r="L6" s="57"/>
    </row>
    <row r="7" spans="2:13" s="12" customFormat="1" ht="15.6">
      <c r="C7" s="58" t="s">
        <v>150</v>
      </c>
      <c r="D7" s="58"/>
      <c r="E7" s="58"/>
      <c r="F7" s="58"/>
      <c r="G7" s="58"/>
      <c r="H7" s="58"/>
      <c r="I7" s="58"/>
      <c r="J7" s="58"/>
      <c r="K7" s="58"/>
      <c r="L7" s="58"/>
    </row>
    <row r="8" spans="2:13" s="12" customFormat="1" ht="15.6"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2:13" s="12" customFormat="1" ht="16.8" customHeight="1">
      <c r="C9" s="14"/>
      <c r="D9" s="14"/>
      <c r="E9" s="14"/>
      <c r="F9" s="14"/>
      <c r="G9" s="14"/>
      <c r="H9" s="14"/>
      <c r="I9" s="14"/>
      <c r="J9" s="14"/>
      <c r="K9" s="14" t="s">
        <v>168</v>
      </c>
      <c r="L9" s="60"/>
      <c r="M9" s="56" t="s">
        <v>166</v>
      </c>
    </row>
    <row r="10" spans="2:13" s="12" customFormat="1" ht="16.8" customHeight="1" thickBot="1">
      <c r="C10" s="14"/>
      <c r="D10" s="14"/>
      <c r="E10" s="14"/>
      <c r="F10" s="14"/>
      <c r="G10" s="14"/>
      <c r="H10" s="14"/>
      <c r="I10" s="14"/>
      <c r="J10" s="14"/>
      <c r="K10" s="14" t="s">
        <v>167</v>
      </c>
      <c r="M10" s="38"/>
    </row>
    <row r="11" spans="2:13" ht="43.8" customHeight="1" thickBot="1">
      <c r="B11" s="50" t="s">
        <v>157</v>
      </c>
      <c r="C11" s="51" t="s">
        <v>158</v>
      </c>
      <c r="D11" s="51" t="s">
        <v>155</v>
      </c>
      <c r="E11" s="51" t="s">
        <v>31</v>
      </c>
      <c r="F11" s="51" t="s">
        <v>138</v>
      </c>
      <c r="G11" s="49" t="s">
        <v>55</v>
      </c>
      <c r="H11" s="50" t="s">
        <v>56</v>
      </c>
      <c r="I11" s="50" t="s">
        <v>156</v>
      </c>
      <c r="J11" s="51" t="s">
        <v>144</v>
      </c>
      <c r="K11" s="51" t="s">
        <v>145</v>
      </c>
      <c r="L11" s="51" t="s">
        <v>147</v>
      </c>
      <c r="M11" s="52" t="s">
        <v>148</v>
      </c>
    </row>
    <row r="12" spans="2:13" ht="19.2" customHeight="1">
      <c r="B12" s="47">
        <v>1</v>
      </c>
      <c r="C12" s="47" t="s">
        <v>159</v>
      </c>
      <c r="D12" s="48">
        <f>SUM(J12/18)</f>
        <v>1.5555555555555556</v>
      </c>
      <c r="E12" s="47">
        <v>28</v>
      </c>
      <c r="F12" s="47" t="s">
        <v>119</v>
      </c>
      <c r="G12" s="47" t="s">
        <v>57</v>
      </c>
      <c r="H12" s="47">
        <v>1</v>
      </c>
      <c r="I12" s="47">
        <v>4.75</v>
      </c>
      <c r="J12" s="47">
        <v>28</v>
      </c>
      <c r="K12" s="47">
        <v>130761</v>
      </c>
      <c r="L12" s="47">
        <v>13076</v>
      </c>
      <c r="M12" s="54">
        <f>SUM(K12+L12)</f>
        <v>143837</v>
      </c>
    </row>
    <row r="13" spans="2:13" ht="18.600000000000001" customHeight="1">
      <c r="B13" s="47">
        <v>2</v>
      </c>
      <c r="C13" s="47" t="s">
        <v>159</v>
      </c>
      <c r="D13" s="34">
        <f t="shared" ref="D13:D54" si="0">SUM(J13/18)</f>
        <v>1.3333333333333333</v>
      </c>
      <c r="E13" s="17">
        <v>24</v>
      </c>
      <c r="F13" s="17" t="s">
        <v>120</v>
      </c>
      <c r="G13" s="17" t="s">
        <v>57</v>
      </c>
      <c r="H13" s="17">
        <v>1</v>
      </c>
      <c r="I13" s="47">
        <v>4.75</v>
      </c>
      <c r="J13" s="17">
        <v>24</v>
      </c>
      <c r="K13" s="17">
        <v>112081</v>
      </c>
      <c r="L13" s="17">
        <v>16516</v>
      </c>
      <c r="M13" s="22">
        <f t="shared" ref="M13:M55" si="1">SUM(K13+L13)</f>
        <v>128597</v>
      </c>
    </row>
    <row r="14" spans="2:13" ht="19.8" customHeight="1">
      <c r="B14" s="47">
        <v>3</v>
      </c>
      <c r="C14" s="47" t="s">
        <v>159</v>
      </c>
      <c r="D14" s="36">
        <f t="shared" si="0"/>
        <v>1</v>
      </c>
      <c r="E14" s="17">
        <v>18</v>
      </c>
      <c r="F14" s="17" t="s">
        <v>121</v>
      </c>
      <c r="G14" s="17" t="s">
        <v>57</v>
      </c>
      <c r="H14" s="17">
        <v>1</v>
      </c>
      <c r="I14" s="47">
        <v>4.75</v>
      </c>
      <c r="J14" s="17">
        <v>18</v>
      </c>
      <c r="K14" s="17">
        <v>84061</v>
      </c>
      <c r="L14" s="17">
        <v>8406</v>
      </c>
      <c r="M14" s="22">
        <f t="shared" si="1"/>
        <v>92467</v>
      </c>
    </row>
    <row r="15" spans="2:13" ht="22.8" customHeight="1">
      <c r="B15" s="17">
        <v>4</v>
      </c>
      <c r="C15" s="47" t="s">
        <v>159</v>
      </c>
      <c r="D15" s="34">
        <f t="shared" si="0"/>
        <v>0.55555555555555558</v>
      </c>
      <c r="E15" s="17">
        <v>10</v>
      </c>
      <c r="F15" s="17" t="s">
        <v>139</v>
      </c>
      <c r="G15" s="17" t="s">
        <v>57</v>
      </c>
      <c r="H15" s="17">
        <v>1</v>
      </c>
      <c r="I15" s="47">
        <v>4.75</v>
      </c>
      <c r="J15" s="17">
        <v>10</v>
      </c>
      <c r="K15" s="17">
        <v>46700</v>
      </c>
      <c r="L15" s="17">
        <v>0</v>
      </c>
      <c r="M15" s="22">
        <f t="shared" si="1"/>
        <v>46700</v>
      </c>
    </row>
    <row r="16" spans="2:13" ht="16.8" customHeight="1">
      <c r="B16" s="17">
        <v>5</v>
      </c>
      <c r="C16" s="47" t="s">
        <v>159</v>
      </c>
      <c r="D16" s="34">
        <f t="shared" si="0"/>
        <v>1.5555555555555556</v>
      </c>
      <c r="E16" s="17">
        <v>28</v>
      </c>
      <c r="F16" s="17" t="s">
        <v>122</v>
      </c>
      <c r="G16" s="17" t="s">
        <v>57</v>
      </c>
      <c r="H16" s="17">
        <v>1</v>
      </c>
      <c r="I16" s="47">
        <v>4.75</v>
      </c>
      <c r="J16" s="17">
        <v>28</v>
      </c>
      <c r="K16" s="17">
        <v>130761</v>
      </c>
      <c r="L16" s="17">
        <v>13076</v>
      </c>
      <c r="M16" s="22">
        <f t="shared" si="1"/>
        <v>143837</v>
      </c>
    </row>
    <row r="17" spans="2:13" ht="18.600000000000001" customHeight="1">
      <c r="B17" s="17">
        <v>6</v>
      </c>
      <c r="C17" s="47" t="s">
        <v>159</v>
      </c>
      <c r="D17" s="34">
        <f t="shared" si="0"/>
        <v>0.55555555555555558</v>
      </c>
      <c r="E17" s="17">
        <v>10</v>
      </c>
      <c r="F17" s="17" t="s">
        <v>140</v>
      </c>
      <c r="G17" s="17" t="s">
        <v>57</v>
      </c>
      <c r="H17" s="17">
        <v>1</v>
      </c>
      <c r="I17" s="17">
        <v>4.6900000000000004</v>
      </c>
      <c r="J17" s="17">
        <v>10</v>
      </c>
      <c r="K17" s="17">
        <v>46111</v>
      </c>
      <c r="L17" s="17">
        <v>4611</v>
      </c>
      <c r="M17" s="22">
        <f t="shared" si="1"/>
        <v>50722</v>
      </c>
    </row>
    <row r="18" spans="2:13" ht="19.8" customHeight="1">
      <c r="B18" s="17">
        <v>7</v>
      </c>
      <c r="C18" s="47" t="s">
        <v>159</v>
      </c>
      <c r="D18" s="34">
        <f t="shared" si="0"/>
        <v>1.3333333333333333</v>
      </c>
      <c r="E18" s="17">
        <v>24</v>
      </c>
      <c r="F18" s="17" t="s">
        <v>123</v>
      </c>
      <c r="G18" s="17" t="s">
        <v>57</v>
      </c>
      <c r="H18" s="17">
        <v>1</v>
      </c>
      <c r="I18" s="17">
        <v>4.6900000000000004</v>
      </c>
      <c r="J18" s="17">
        <v>24</v>
      </c>
      <c r="K18" s="17">
        <v>110665</v>
      </c>
      <c r="L18" s="17">
        <v>11067</v>
      </c>
      <c r="M18" s="22">
        <f t="shared" si="1"/>
        <v>121732</v>
      </c>
    </row>
    <row r="19" spans="2:13" ht="18.75" hidden="1" customHeight="1">
      <c r="B19" s="17"/>
      <c r="C19" s="47" t="s">
        <v>159</v>
      </c>
      <c r="D19" s="34">
        <f t="shared" si="0"/>
        <v>0</v>
      </c>
      <c r="E19" s="17"/>
      <c r="F19" s="17"/>
      <c r="G19" s="17"/>
      <c r="H19" s="17"/>
      <c r="I19" s="17"/>
      <c r="J19" s="17"/>
      <c r="K19" s="17"/>
      <c r="L19" s="17"/>
      <c r="M19" s="22">
        <f t="shared" si="1"/>
        <v>0</v>
      </c>
    </row>
    <row r="20" spans="2:13" ht="19.2" customHeight="1">
      <c r="B20" s="21">
        <v>8</v>
      </c>
      <c r="C20" s="47" t="s">
        <v>159</v>
      </c>
      <c r="D20" s="34">
        <f t="shared" si="0"/>
        <v>1.5555555555555556</v>
      </c>
      <c r="E20" s="21">
        <v>28</v>
      </c>
      <c r="F20" s="21" t="s">
        <v>124</v>
      </c>
      <c r="G20" s="21" t="s">
        <v>57</v>
      </c>
      <c r="H20" s="21">
        <v>1</v>
      </c>
      <c r="I20" s="21">
        <v>4.62</v>
      </c>
      <c r="J20" s="21">
        <v>28</v>
      </c>
      <c r="K20" s="21">
        <v>127182</v>
      </c>
      <c r="L20" s="21">
        <v>12718</v>
      </c>
      <c r="M20" s="22">
        <f t="shared" si="1"/>
        <v>139900</v>
      </c>
    </row>
    <row r="21" spans="2:13" ht="25.5" hidden="1" customHeight="1">
      <c r="B21" s="17"/>
      <c r="C21" s="47" t="s">
        <v>159</v>
      </c>
      <c r="D21" s="34">
        <f t="shared" si="0"/>
        <v>0</v>
      </c>
      <c r="E21" s="17"/>
      <c r="F21" s="17"/>
      <c r="G21" s="17"/>
      <c r="H21" s="17"/>
      <c r="I21" s="17"/>
      <c r="J21" s="17"/>
      <c r="K21" s="17"/>
      <c r="L21" s="17"/>
      <c r="M21" s="22">
        <f t="shared" si="1"/>
        <v>0</v>
      </c>
    </row>
    <row r="22" spans="2:13" ht="20.25" customHeight="1">
      <c r="B22" s="17">
        <v>9</v>
      </c>
      <c r="C22" s="47" t="s">
        <v>159</v>
      </c>
      <c r="D22" s="34">
        <f t="shared" si="0"/>
        <v>0.55555555555555558</v>
      </c>
      <c r="E22" s="17">
        <v>10</v>
      </c>
      <c r="F22" s="17" t="s">
        <v>141</v>
      </c>
      <c r="G22" s="17" t="s">
        <v>57</v>
      </c>
      <c r="H22" s="17">
        <v>2</v>
      </c>
      <c r="I22" s="17">
        <v>4.51</v>
      </c>
      <c r="J22" s="17">
        <v>10</v>
      </c>
      <c r="K22" s="17">
        <v>44341</v>
      </c>
      <c r="L22" s="17">
        <v>0</v>
      </c>
      <c r="M22" s="22">
        <f t="shared" si="1"/>
        <v>44341</v>
      </c>
    </row>
    <row r="23" spans="2:13" ht="37.5" hidden="1" customHeight="1">
      <c r="B23" s="21"/>
      <c r="C23" s="47" t="s">
        <v>159</v>
      </c>
      <c r="D23" s="34">
        <f t="shared" si="0"/>
        <v>0</v>
      </c>
      <c r="E23" s="21"/>
      <c r="F23" s="21"/>
      <c r="G23" s="21"/>
      <c r="H23" s="21"/>
      <c r="I23" s="21"/>
      <c r="J23" s="21"/>
      <c r="K23" s="21"/>
      <c r="L23" s="21"/>
      <c r="M23" s="22">
        <f t="shared" si="1"/>
        <v>0</v>
      </c>
    </row>
    <row r="24" spans="2:13" ht="24" customHeight="1">
      <c r="B24" s="21">
        <v>10</v>
      </c>
      <c r="C24" s="47" t="s">
        <v>159</v>
      </c>
      <c r="D24" s="34">
        <f t="shared" si="0"/>
        <v>1.2222222222222223</v>
      </c>
      <c r="E24" s="21">
        <v>22</v>
      </c>
      <c r="F24" s="21" t="s">
        <v>125</v>
      </c>
      <c r="G24" s="21" t="s">
        <v>57</v>
      </c>
      <c r="H24" s="21">
        <v>2</v>
      </c>
      <c r="I24" s="21">
        <v>4.3</v>
      </c>
      <c r="J24" s="21">
        <v>22</v>
      </c>
      <c r="K24" s="21">
        <v>93008</v>
      </c>
      <c r="L24" s="21">
        <v>9301</v>
      </c>
      <c r="M24" s="22">
        <f t="shared" si="1"/>
        <v>102309</v>
      </c>
    </row>
    <row r="25" spans="2:13" ht="22.8" customHeight="1">
      <c r="B25" s="17">
        <v>11</v>
      </c>
      <c r="C25" s="47" t="s">
        <v>159</v>
      </c>
      <c r="D25" s="34">
        <f t="shared" si="0"/>
        <v>1.3333333333333333</v>
      </c>
      <c r="E25" s="17">
        <v>24</v>
      </c>
      <c r="F25" s="17" t="s">
        <v>103</v>
      </c>
      <c r="G25" s="17" t="s">
        <v>57</v>
      </c>
      <c r="H25" s="17">
        <v>2</v>
      </c>
      <c r="I25" s="17">
        <v>4.3</v>
      </c>
      <c r="J25" s="17">
        <v>24</v>
      </c>
      <c r="K25" s="17">
        <v>101463</v>
      </c>
      <c r="L25" s="17">
        <v>10146</v>
      </c>
      <c r="M25" s="22">
        <f t="shared" si="1"/>
        <v>111609</v>
      </c>
    </row>
    <row r="26" spans="2:13" ht="22.2" customHeight="1">
      <c r="B26" s="21">
        <v>12</v>
      </c>
      <c r="C26" s="47" t="s">
        <v>159</v>
      </c>
      <c r="D26" s="35">
        <f t="shared" si="0"/>
        <v>0.66666666666666663</v>
      </c>
      <c r="E26" s="21">
        <v>12</v>
      </c>
      <c r="F26" s="21" t="s">
        <v>126</v>
      </c>
      <c r="G26" s="21" t="s">
        <v>57</v>
      </c>
      <c r="H26" s="21">
        <v>3</v>
      </c>
      <c r="I26" s="21">
        <v>4.1399999999999997</v>
      </c>
      <c r="J26" s="21">
        <v>12</v>
      </c>
      <c r="K26" s="21">
        <v>48844</v>
      </c>
      <c r="L26" s="21">
        <v>4884</v>
      </c>
      <c r="M26" s="22">
        <f t="shared" si="1"/>
        <v>53728</v>
      </c>
    </row>
    <row r="27" spans="2:13" ht="22.8" customHeight="1">
      <c r="B27" s="17">
        <v>13</v>
      </c>
      <c r="C27" s="47" t="s">
        <v>159</v>
      </c>
      <c r="D27" s="36">
        <f t="shared" si="0"/>
        <v>1</v>
      </c>
      <c r="E27" s="17">
        <v>12</v>
      </c>
      <c r="F27" s="17" t="s">
        <v>127</v>
      </c>
      <c r="G27" s="17" t="s">
        <v>57</v>
      </c>
      <c r="H27" s="17">
        <v>3</v>
      </c>
      <c r="I27" s="17">
        <v>4.1399999999999997</v>
      </c>
      <c r="J27" s="17">
        <v>18</v>
      </c>
      <c r="K27" s="17">
        <v>73266</v>
      </c>
      <c r="L27" s="17">
        <v>7327</v>
      </c>
      <c r="M27" s="22">
        <f t="shared" si="1"/>
        <v>80593</v>
      </c>
    </row>
    <row r="28" spans="2:13" ht="21.6" customHeight="1">
      <c r="B28" s="21">
        <v>14</v>
      </c>
      <c r="C28" s="47" t="s">
        <v>159</v>
      </c>
      <c r="D28" s="35">
        <f t="shared" si="0"/>
        <v>0.66666666666666663</v>
      </c>
      <c r="E28" s="21">
        <v>6</v>
      </c>
      <c r="F28" s="21" t="s">
        <v>128</v>
      </c>
      <c r="G28" s="21" t="s">
        <v>57</v>
      </c>
      <c r="H28" s="21">
        <v>4</v>
      </c>
      <c r="I28" s="21">
        <v>4.0599999999999996</v>
      </c>
      <c r="J28" s="21">
        <v>12</v>
      </c>
      <c r="K28" s="21">
        <v>47900</v>
      </c>
      <c r="L28" s="21">
        <v>4790</v>
      </c>
      <c r="M28" s="22">
        <f t="shared" si="1"/>
        <v>52690</v>
      </c>
    </row>
    <row r="29" spans="2:13" ht="42" hidden="1" customHeight="1">
      <c r="B29" s="21"/>
      <c r="C29" s="47" t="s">
        <v>159</v>
      </c>
      <c r="D29" s="34">
        <f t="shared" si="0"/>
        <v>0</v>
      </c>
      <c r="E29" s="21"/>
      <c r="F29" s="27"/>
      <c r="G29" s="21"/>
      <c r="H29" s="21"/>
      <c r="I29" s="21"/>
      <c r="J29" s="21"/>
      <c r="K29" s="21"/>
      <c r="L29" s="21"/>
      <c r="M29" s="22">
        <f t="shared" si="1"/>
        <v>0</v>
      </c>
    </row>
    <row r="30" spans="2:13" ht="50.25" hidden="1" customHeight="1">
      <c r="B30" s="21"/>
      <c r="C30" s="47" t="s">
        <v>159</v>
      </c>
      <c r="D30" s="34">
        <f t="shared" si="0"/>
        <v>0</v>
      </c>
      <c r="E30" s="20"/>
      <c r="F30" s="33"/>
      <c r="G30" s="21"/>
      <c r="H30" s="21"/>
      <c r="I30" s="21"/>
      <c r="J30" s="20"/>
      <c r="K30" s="20"/>
      <c r="L30" s="20"/>
      <c r="M30" s="22">
        <f t="shared" si="1"/>
        <v>0</v>
      </c>
    </row>
    <row r="31" spans="2:13" ht="50.25" hidden="1" customHeight="1">
      <c r="B31" s="21"/>
      <c r="C31" s="47" t="s">
        <v>159</v>
      </c>
      <c r="D31" s="34">
        <f t="shared" si="0"/>
        <v>0</v>
      </c>
      <c r="E31" s="20"/>
      <c r="F31" s="33"/>
      <c r="G31" s="21"/>
      <c r="H31" s="21"/>
      <c r="I31" s="21"/>
      <c r="J31" s="20"/>
      <c r="K31" s="20"/>
      <c r="L31" s="20"/>
      <c r="M31" s="22">
        <f t="shared" si="1"/>
        <v>0</v>
      </c>
    </row>
    <row r="32" spans="2:13" ht="21" customHeight="1">
      <c r="B32" s="17">
        <v>15</v>
      </c>
      <c r="C32" s="47" t="s">
        <v>159</v>
      </c>
      <c r="D32" s="34">
        <f t="shared" si="0"/>
        <v>0.55555555555555558</v>
      </c>
      <c r="E32" s="17">
        <v>10</v>
      </c>
      <c r="F32" s="17" t="s">
        <v>142</v>
      </c>
      <c r="G32" s="17" t="s">
        <v>57</v>
      </c>
      <c r="H32" s="17">
        <v>4</v>
      </c>
      <c r="I32" s="17">
        <v>4</v>
      </c>
      <c r="J32" s="17">
        <v>10</v>
      </c>
      <c r="K32" s="17">
        <v>39327</v>
      </c>
      <c r="L32" s="17">
        <v>0</v>
      </c>
      <c r="M32" s="22">
        <f t="shared" si="1"/>
        <v>39327</v>
      </c>
    </row>
    <row r="33" spans="2:14" ht="31.5" hidden="1" customHeight="1">
      <c r="B33" s="21"/>
      <c r="C33" s="47" t="s">
        <v>159</v>
      </c>
      <c r="D33" s="34">
        <f t="shared" si="0"/>
        <v>0</v>
      </c>
      <c r="E33" s="21"/>
      <c r="F33" s="21"/>
      <c r="G33" s="21"/>
      <c r="H33" s="21"/>
      <c r="I33" s="21"/>
      <c r="J33" s="21"/>
      <c r="K33" s="21"/>
      <c r="L33" s="21"/>
      <c r="M33" s="22">
        <f t="shared" si="1"/>
        <v>0</v>
      </c>
    </row>
    <row r="34" spans="2:14" ht="27.75" hidden="1" customHeight="1">
      <c r="B34" s="21"/>
      <c r="C34" s="47" t="s">
        <v>159</v>
      </c>
      <c r="D34" s="34">
        <f t="shared" si="0"/>
        <v>0</v>
      </c>
      <c r="E34" s="21"/>
      <c r="F34" s="21"/>
      <c r="G34" s="21"/>
      <c r="H34" s="21"/>
      <c r="I34" s="21"/>
      <c r="J34" s="21"/>
      <c r="K34" s="21"/>
      <c r="L34" s="21"/>
      <c r="M34" s="22">
        <f t="shared" si="1"/>
        <v>0</v>
      </c>
    </row>
    <row r="35" spans="2:14" ht="23.4" customHeight="1">
      <c r="B35" s="21">
        <v>16</v>
      </c>
      <c r="C35" s="47" t="s">
        <v>159</v>
      </c>
      <c r="D35" s="35">
        <f t="shared" si="0"/>
        <v>0.77777777777777779</v>
      </c>
      <c r="E35" s="21">
        <v>14</v>
      </c>
      <c r="F35" s="21" t="s">
        <v>129</v>
      </c>
      <c r="G35" s="21" t="s">
        <v>57</v>
      </c>
      <c r="H35" s="21">
        <v>4</v>
      </c>
      <c r="I35" s="21">
        <v>3.94</v>
      </c>
      <c r="J35" s="21">
        <v>14</v>
      </c>
      <c r="K35" s="21">
        <v>54231</v>
      </c>
      <c r="L35" s="21">
        <v>5423</v>
      </c>
      <c r="M35" s="22">
        <f t="shared" si="1"/>
        <v>59654</v>
      </c>
    </row>
    <row r="36" spans="2:14" ht="35.25" hidden="1" customHeight="1">
      <c r="B36" s="21"/>
      <c r="C36" s="47" t="s">
        <v>159</v>
      </c>
      <c r="D36" s="34">
        <f t="shared" si="0"/>
        <v>0</v>
      </c>
      <c r="E36" s="21"/>
      <c r="F36" s="21" t="s">
        <v>71</v>
      </c>
      <c r="G36" s="21"/>
      <c r="H36" s="21"/>
      <c r="I36" s="21"/>
      <c r="J36" s="21"/>
      <c r="K36" s="21"/>
      <c r="L36" s="21"/>
      <c r="M36" s="22">
        <f t="shared" si="1"/>
        <v>0</v>
      </c>
    </row>
    <row r="37" spans="2:14" ht="26.25" hidden="1" customHeight="1">
      <c r="B37" s="21"/>
      <c r="C37" s="47" t="s">
        <v>159</v>
      </c>
      <c r="D37" s="34">
        <f t="shared" si="0"/>
        <v>0</v>
      </c>
      <c r="E37" s="21"/>
      <c r="F37" s="21"/>
      <c r="G37" s="21"/>
      <c r="H37" s="21"/>
      <c r="I37" s="21"/>
      <c r="J37" s="21"/>
      <c r="K37" s="21"/>
      <c r="L37" s="21"/>
      <c r="M37" s="22">
        <f t="shared" si="1"/>
        <v>0</v>
      </c>
    </row>
    <row r="38" spans="2:14" ht="18.600000000000001" customHeight="1">
      <c r="B38" s="21">
        <v>17</v>
      </c>
      <c r="C38" s="47" t="s">
        <v>159</v>
      </c>
      <c r="D38" s="34">
        <f t="shared" si="0"/>
        <v>0.44444444444444442</v>
      </c>
      <c r="E38" s="21"/>
      <c r="F38" s="21" t="s">
        <v>143</v>
      </c>
      <c r="G38" s="21" t="s">
        <v>57</v>
      </c>
      <c r="H38" s="21">
        <v>4</v>
      </c>
      <c r="I38" s="21">
        <v>3.78</v>
      </c>
      <c r="J38" s="21">
        <v>8</v>
      </c>
      <c r="K38" s="21">
        <v>29731</v>
      </c>
      <c r="L38" s="21">
        <v>2973</v>
      </c>
      <c r="M38" s="22">
        <f t="shared" si="1"/>
        <v>32704</v>
      </c>
    </row>
    <row r="39" spans="2:14" ht="21" customHeight="1">
      <c r="B39" s="21">
        <v>18</v>
      </c>
      <c r="C39" s="47" t="s">
        <v>159</v>
      </c>
      <c r="D39" s="35">
        <f t="shared" si="0"/>
        <v>0.77777777777777779</v>
      </c>
      <c r="E39" s="21">
        <v>10</v>
      </c>
      <c r="F39" s="21" t="s">
        <v>130</v>
      </c>
      <c r="G39" s="21" t="s">
        <v>57</v>
      </c>
      <c r="H39" s="21">
        <v>4</v>
      </c>
      <c r="I39" s="21">
        <v>3.85</v>
      </c>
      <c r="J39" s="21">
        <v>14</v>
      </c>
      <c r="K39" s="21">
        <v>52993</v>
      </c>
      <c r="L39" s="21">
        <v>5299</v>
      </c>
      <c r="M39" s="22">
        <f t="shared" si="1"/>
        <v>58292</v>
      </c>
    </row>
    <row r="40" spans="2:14" ht="20.399999999999999" customHeight="1">
      <c r="B40" s="21">
        <v>19</v>
      </c>
      <c r="C40" s="47" t="s">
        <v>159</v>
      </c>
      <c r="D40" s="35">
        <f t="shared" si="0"/>
        <v>0.55555555555555558</v>
      </c>
      <c r="E40" s="21">
        <v>10</v>
      </c>
      <c r="F40" s="21" t="s">
        <v>131</v>
      </c>
      <c r="G40" s="21" t="s">
        <v>57</v>
      </c>
      <c r="H40" s="21">
        <v>4</v>
      </c>
      <c r="I40" s="21">
        <v>3.58</v>
      </c>
      <c r="J40" s="21">
        <v>10</v>
      </c>
      <c r="K40" s="21">
        <v>35197</v>
      </c>
      <c r="L40" s="21">
        <v>3520</v>
      </c>
      <c r="M40" s="22">
        <f t="shared" si="1"/>
        <v>38717</v>
      </c>
    </row>
    <row r="41" spans="2:14" ht="22.2" customHeight="1">
      <c r="B41" s="21">
        <v>20</v>
      </c>
      <c r="C41" s="47" t="s">
        <v>159</v>
      </c>
      <c r="D41" s="35">
        <f t="shared" si="0"/>
        <v>0.55555555555555558</v>
      </c>
      <c r="E41" s="21">
        <v>10</v>
      </c>
      <c r="F41" s="21" t="s">
        <v>132</v>
      </c>
      <c r="G41" s="21" t="s">
        <v>57</v>
      </c>
      <c r="H41" s="21">
        <v>4</v>
      </c>
      <c r="I41" s="21">
        <v>3.58</v>
      </c>
      <c r="J41" s="21">
        <v>10</v>
      </c>
      <c r="K41" s="21">
        <v>35197</v>
      </c>
      <c r="L41" s="21">
        <v>3520</v>
      </c>
      <c r="M41" s="22">
        <f t="shared" si="1"/>
        <v>38717</v>
      </c>
    </row>
    <row r="42" spans="2:14" ht="24.75" hidden="1" customHeight="1">
      <c r="B42" s="21"/>
      <c r="C42" s="47" t="s">
        <v>159</v>
      </c>
      <c r="D42" s="35">
        <f t="shared" si="0"/>
        <v>0</v>
      </c>
      <c r="E42" s="21"/>
      <c r="F42" s="21"/>
      <c r="G42" s="21"/>
      <c r="H42" s="21"/>
      <c r="I42" s="21"/>
      <c r="J42" s="21"/>
      <c r="K42" s="21"/>
      <c r="L42" s="21"/>
      <c r="M42" s="22">
        <f t="shared" si="1"/>
        <v>0</v>
      </c>
    </row>
    <row r="43" spans="2:14" ht="25.5" hidden="1" customHeight="1">
      <c r="B43" s="21"/>
      <c r="C43" s="47" t="s">
        <v>159</v>
      </c>
      <c r="D43" s="35">
        <f t="shared" si="0"/>
        <v>0</v>
      </c>
      <c r="E43" s="21"/>
      <c r="F43" s="21"/>
      <c r="G43" s="21"/>
      <c r="H43" s="21"/>
      <c r="I43" s="21"/>
      <c r="J43" s="21"/>
      <c r="K43" s="21"/>
      <c r="L43" s="21"/>
      <c r="M43" s="22">
        <f t="shared" si="1"/>
        <v>0</v>
      </c>
    </row>
    <row r="44" spans="2:14" ht="35.25" hidden="1" customHeight="1">
      <c r="B44" s="17"/>
      <c r="C44" s="47" t="s">
        <v>159</v>
      </c>
      <c r="D44" s="35">
        <f t="shared" si="0"/>
        <v>0</v>
      </c>
      <c r="E44" s="21"/>
      <c r="F44" s="27"/>
      <c r="G44" s="17"/>
      <c r="H44" s="17"/>
      <c r="I44" s="17"/>
      <c r="J44" s="21"/>
      <c r="K44" s="21"/>
      <c r="L44" s="21"/>
      <c r="M44" s="22">
        <f t="shared" si="1"/>
        <v>0</v>
      </c>
    </row>
    <row r="45" spans="2:14" ht="35.25" hidden="1" customHeight="1">
      <c r="B45" s="17"/>
      <c r="C45" s="47" t="s">
        <v>159</v>
      </c>
      <c r="D45" s="35">
        <f t="shared" si="0"/>
        <v>0</v>
      </c>
      <c r="E45" s="21"/>
      <c r="F45" s="27"/>
      <c r="G45" s="17"/>
      <c r="H45" s="17"/>
      <c r="I45" s="17"/>
      <c r="J45" s="21"/>
      <c r="K45" s="21"/>
      <c r="L45" s="21"/>
      <c r="M45" s="22">
        <f t="shared" si="1"/>
        <v>0</v>
      </c>
    </row>
    <row r="46" spans="2:14" ht="35.25" hidden="1" customHeight="1">
      <c r="B46" s="21"/>
      <c r="C46" s="47" t="s">
        <v>159</v>
      </c>
      <c r="D46" s="35">
        <f t="shared" si="0"/>
        <v>0</v>
      </c>
      <c r="E46" s="21"/>
      <c r="F46" s="21"/>
      <c r="G46" s="21"/>
      <c r="H46" s="21"/>
      <c r="I46" s="21"/>
      <c r="J46" s="21"/>
      <c r="K46" s="21"/>
      <c r="L46" s="21"/>
      <c r="M46" s="22">
        <f t="shared" si="1"/>
        <v>0</v>
      </c>
    </row>
    <row r="47" spans="2:14" ht="35.25" hidden="1" customHeight="1">
      <c r="B47" s="17"/>
      <c r="C47" s="47" t="s">
        <v>159</v>
      </c>
      <c r="D47" s="35">
        <f t="shared" si="0"/>
        <v>0</v>
      </c>
      <c r="E47" s="21"/>
      <c r="F47" s="27"/>
      <c r="G47" s="17"/>
      <c r="H47" s="17"/>
      <c r="I47" s="17"/>
      <c r="J47" s="21"/>
      <c r="K47" s="21"/>
      <c r="L47" s="21"/>
      <c r="M47" s="22">
        <f t="shared" si="1"/>
        <v>0</v>
      </c>
    </row>
    <row r="48" spans="2:14" s="5" customFormat="1" ht="23.4" customHeight="1">
      <c r="B48" s="21">
        <v>21</v>
      </c>
      <c r="C48" s="47" t="s">
        <v>159</v>
      </c>
      <c r="D48" s="35">
        <f t="shared" si="0"/>
        <v>0.55555555555555558</v>
      </c>
      <c r="E48" s="21">
        <v>10</v>
      </c>
      <c r="F48" s="21" t="s">
        <v>133</v>
      </c>
      <c r="G48" s="21" t="s">
        <v>58</v>
      </c>
      <c r="H48" s="21">
        <v>3</v>
      </c>
      <c r="I48" s="21">
        <v>4.29</v>
      </c>
      <c r="J48" s="21">
        <v>10</v>
      </c>
      <c r="K48" s="21">
        <v>42178</v>
      </c>
      <c r="L48" s="21">
        <v>4218</v>
      </c>
      <c r="M48" s="22">
        <f t="shared" si="1"/>
        <v>46396</v>
      </c>
      <c r="N48" s="6"/>
    </row>
    <row r="49" spans="2:13" s="5" customFormat="1" ht="45" hidden="1" customHeight="1">
      <c r="B49" s="21"/>
      <c r="C49" s="47" t="s">
        <v>159</v>
      </c>
      <c r="D49" s="35">
        <f t="shared" si="0"/>
        <v>0</v>
      </c>
      <c r="E49" s="27"/>
      <c r="F49" s="27"/>
      <c r="G49" s="21"/>
      <c r="H49" s="21"/>
      <c r="I49" s="21"/>
      <c r="J49" s="27"/>
      <c r="K49" s="21"/>
      <c r="L49" s="21"/>
      <c r="M49" s="22">
        <f t="shared" si="1"/>
        <v>0</v>
      </c>
    </row>
    <row r="50" spans="2:13" ht="21.6" customHeight="1">
      <c r="B50" s="21">
        <v>22</v>
      </c>
      <c r="C50" s="47" t="s">
        <v>159</v>
      </c>
      <c r="D50" s="35">
        <f t="shared" si="0"/>
        <v>1.3333333333333333</v>
      </c>
      <c r="E50" s="21">
        <v>24</v>
      </c>
      <c r="F50" s="21" t="s">
        <v>134</v>
      </c>
      <c r="G50" s="21" t="s">
        <v>58</v>
      </c>
      <c r="H50" s="21">
        <v>4</v>
      </c>
      <c r="I50" s="21">
        <v>3.69</v>
      </c>
      <c r="J50" s="21">
        <v>24</v>
      </c>
      <c r="K50" s="21">
        <v>87069</v>
      </c>
      <c r="L50" s="21">
        <v>8707</v>
      </c>
      <c r="M50" s="22">
        <f t="shared" si="1"/>
        <v>95776</v>
      </c>
    </row>
    <row r="51" spans="2:13" ht="19.8" customHeight="1">
      <c r="B51" s="21">
        <v>23</v>
      </c>
      <c r="C51" s="47" t="s">
        <v>159</v>
      </c>
      <c r="D51" s="35">
        <f t="shared" si="0"/>
        <v>0.55555555555555558</v>
      </c>
      <c r="E51" s="21">
        <v>10</v>
      </c>
      <c r="F51" s="21" t="s">
        <v>135</v>
      </c>
      <c r="G51" s="21" t="s">
        <v>58</v>
      </c>
      <c r="H51" s="21">
        <v>4</v>
      </c>
      <c r="I51" s="21">
        <v>3.65</v>
      </c>
      <c r="J51" s="21">
        <v>10</v>
      </c>
      <c r="K51" s="21">
        <v>35886</v>
      </c>
      <c r="L51" s="21">
        <v>3589</v>
      </c>
      <c r="M51" s="22">
        <f t="shared" si="1"/>
        <v>39475</v>
      </c>
    </row>
    <row r="52" spans="2:13" ht="21" customHeight="1">
      <c r="B52" s="21">
        <v>24</v>
      </c>
      <c r="C52" s="47" t="s">
        <v>159</v>
      </c>
      <c r="D52" s="37">
        <f t="shared" si="0"/>
        <v>1</v>
      </c>
      <c r="E52" s="21">
        <v>14</v>
      </c>
      <c r="F52" s="21" t="s">
        <v>136</v>
      </c>
      <c r="G52" s="21" t="s">
        <v>58</v>
      </c>
      <c r="H52" s="21">
        <v>4</v>
      </c>
      <c r="I52" s="21">
        <v>3.53</v>
      </c>
      <c r="J52" s="21">
        <v>18</v>
      </c>
      <c r="K52" s="21">
        <v>62470</v>
      </c>
      <c r="L52" s="21">
        <v>6247</v>
      </c>
      <c r="M52" s="22">
        <f t="shared" si="1"/>
        <v>68717</v>
      </c>
    </row>
    <row r="53" spans="2:13" ht="19.8" customHeight="1" thickBot="1">
      <c r="B53" s="21">
        <v>25</v>
      </c>
      <c r="C53" s="47" t="s">
        <v>159</v>
      </c>
      <c r="D53" s="37">
        <f t="shared" si="0"/>
        <v>1</v>
      </c>
      <c r="E53" s="21">
        <v>12</v>
      </c>
      <c r="F53" s="21" t="s">
        <v>137</v>
      </c>
      <c r="G53" s="21" t="s">
        <v>58</v>
      </c>
      <c r="H53" s="21">
        <v>4</v>
      </c>
      <c r="I53" s="21">
        <v>3.36</v>
      </c>
      <c r="J53" s="21">
        <v>18</v>
      </c>
      <c r="K53" s="21">
        <v>59462</v>
      </c>
      <c r="L53" s="21">
        <v>5946</v>
      </c>
      <c r="M53" s="22">
        <f t="shared" si="1"/>
        <v>65408</v>
      </c>
    </row>
    <row r="54" spans="2:13" ht="36.6" hidden="1" customHeight="1">
      <c r="B54" s="40"/>
      <c r="C54" s="40"/>
      <c r="D54" s="41">
        <f t="shared" si="0"/>
        <v>0</v>
      </c>
      <c r="E54" s="40"/>
      <c r="F54" s="40"/>
      <c r="G54" s="40"/>
      <c r="H54" s="40"/>
      <c r="I54" s="40"/>
      <c r="J54" s="40"/>
      <c r="K54" s="40"/>
      <c r="L54" s="40"/>
      <c r="M54" s="42">
        <f t="shared" si="1"/>
        <v>0</v>
      </c>
    </row>
    <row r="55" spans="2:13" ht="28.8" customHeight="1" thickBot="1">
      <c r="B55" s="43"/>
      <c r="C55" s="43" t="s">
        <v>146</v>
      </c>
      <c r="D55" s="44">
        <f>SUM(D12+D13+D14+D15+D16+D17+D18+D20+D22+D24+D25+D26+D27+D28+D32+D35+D38+D39+D40+D41+D48+D50+D51+D52+D53)</f>
        <v>23.000000000000004</v>
      </c>
      <c r="E55" s="44">
        <f t="shared" ref="E55:L55" si="2">SUM(E12+E13+E14+E15+E16+E17+E18+E20+E22+E24+E25+E26+E27+E28+E32+E35+E38+E39+E40+E41+E48+E50+E51+E52+E53)</f>
        <v>380</v>
      </c>
      <c r="F55" s="44"/>
      <c r="G55" s="44"/>
      <c r="H55" s="44"/>
      <c r="I55" s="44"/>
      <c r="J55" s="53">
        <f t="shared" si="2"/>
        <v>414</v>
      </c>
      <c r="K55" s="45">
        <f t="shared" si="2"/>
        <v>1730885</v>
      </c>
      <c r="L55" s="53">
        <f t="shared" si="2"/>
        <v>165360</v>
      </c>
      <c r="M55" s="46">
        <f t="shared" si="1"/>
        <v>1896245</v>
      </c>
    </row>
    <row r="56" spans="2:13">
      <c r="L56" s="5"/>
      <c r="M56" s="39"/>
    </row>
    <row r="58" spans="2:13">
      <c r="C58" t="s">
        <v>151</v>
      </c>
      <c r="J58" t="s">
        <v>152</v>
      </c>
    </row>
    <row r="60" spans="2:13">
      <c r="C60" t="s">
        <v>153</v>
      </c>
      <c r="J60" t="s">
        <v>154</v>
      </c>
    </row>
  </sheetData>
  <mergeCells count="2">
    <mergeCell ref="C6:L6"/>
    <mergeCell ref="C7:L7"/>
  </mergeCells>
  <pageMargins left="0.27559055118110237" right="0.19685039370078741" top="0.39370078740157483" bottom="0.19685039370078741" header="0" footer="0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63"/>
  <sheetViews>
    <sheetView topLeftCell="C9" workbookViewId="0">
      <selection activeCell="L51" sqref="L51"/>
    </sheetView>
  </sheetViews>
  <sheetFormatPr defaultRowHeight="14.4"/>
  <cols>
    <col min="1" max="1" width="7.109375" customWidth="1"/>
    <col min="2" max="2" width="7.5546875" style="9" customWidth="1"/>
    <col min="3" max="3" width="26" customWidth="1"/>
    <col min="4" max="4" width="6.44140625" customWidth="1"/>
    <col min="5" max="5" width="6.88671875" customWidth="1"/>
    <col min="6" max="6" width="33.33203125" customWidth="1"/>
    <col min="7" max="7" width="9.6640625" customWidth="1"/>
    <col min="8" max="8" width="7" customWidth="1"/>
    <col min="9" max="9" width="5.88671875" hidden="1" customWidth="1"/>
    <col min="10" max="11" width="5.88671875" customWidth="1"/>
    <col min="12" max="12" width="6" customWidth="1"/>
    <col min="13" max="13" width="13.88671875" customWidth="1"/>
    <col min="14" max="14" width="10.6640625" customWidth="1"/>
    <col min="15" max="15" width="8.33203125" customWidth="1"/>
    <col min="16" max="16" width="12.6640625" customWidth="1"/>
    <col min="17" max="17" width="9.6640625" customWidth="1"/>
    <col min="18" max="18" width="18.109375" customWidth="1"/>
    <col min="19" max="19" width="20.5546875" customWidth="1"/>
  </cols>
  <sheetData>
    <row r="1" spans="2:19" s="12" customFormat="1" ht="22.95" customHeight="1">
      <c r="B1" s="13"/>
    </row>
    <row r="2" spans="2:19" s="12" customFormat="1" ht="15.6" customHeight="1">
      <c r="B2" s="1"/>
      <c r="C2" s="1" t="s">
        <v>67</v>
      </c>
      <c r="D2" s="14"/>
      <c r="E2" s="14"/>
      <c r="F2" s="14"/>
      <c r="G2" s="14"/>
      <c r="O2" s="2"/>
      <c r="P2" s="2" t="s">
        <v>68</v>
      </c>
      <c r="Q2" s="2"/>
      <c r="R2" s="2"/>
      <c r="S2" s="2"/>
    </row>
    <row r="3" spans="2:19" s="12" customFormat="1" ht="15.6">
      <c r="B3" s="1"/>
      <c r="C3" s="3" t="s">
        <v>38</v>
      </c>
      <c r="D3" s="14"/>
      <c r="E3" s="14"/>
      <c r="F3" s="14"/>
      <c r="G3" s="14"/>
      <c r="O3" s="2" t="s">
        <v>63</v>
      </c>
      <c r="P3" s="2"/>
      <c r="Q3" s="2"/>
      <c r="R3" s="2"/>
      <c r="S3" s="2"/>
    </row>
    <row r="4" spans="2:19" s="12" customFormat="1" ht="15.6" customHeight="1">
      <c r="B4" s="1"/>
      <c r="C4" s="3" t="s">
        <v>52</v>
      </c>
      <c r="D4" s="14"/>
      <c r="E4" s="14"/>
      <c r="F4" s="14"/>
      <c r="G4" s="14"/>
      <c r="O4" s="2" t="s">
        <v>116</v>
      </c>
      <c r="P4" s="2"/>
      <c r="Q4" s="2"/>
      <c r="R4" s="2"/>
      <c r="S4" s="2"/>
    </row>
    <row r="5" spans="2:19" s="12" customFormat="1" ht="16.2" customHeight="1">
      <c r="B5" s="15"/>
      <c r="C5" s="4" t="s">
        <v>45</v>
      </c>
      <c r="O5" s="2" t="s">
        <v>117</v>
      </c>
      <c r="P5" s="2"/>
      <c r="Q5" s="2"/>
      <c r="R5" s="2"/>
      <c r="S5" s="2"/>
    </row>
    <row r="6" spans="2:19" s="12" customFormat="1" ht="15.6">
      <c r="B6" s="15"/>
      <c r="C6" s="1"/>
      <c r="O6" s="2" t="s">
        <v>118</v>
      </c>
      <c r="P6" s="2"/>
      <c r="Q6" s="2"/>
      <c r="R6" s="2"/>
      <c r="S6" s="2"/>
    </row>
    <row r="7" spans="2:19" s="12" customFormat="1" ht="15.6">
      <c r="B7" s="15"/>
      <c r="C7" s="1"/>
      <c r="O7" s="2" t="s">
        <v>64</v>
      </c>
      <c r="P7" s="2"/>
      <c r="Q7" s="2"/>
      <c r="R7" s="2"/>
      <c r="S7" s="2"/>
    </row>
    <row r="8" spans="2:19" s="12" customFormat="1" ht="15.6">
      <c r="B8" s="15"/>
      <c r="C8" s="1"/>
      <c r="N8" s="14"/>
      <c r="O8" s="14"/>
      <c r="P8" s="14"/>
      <c r="Q8" s="14"/>
      <c r="R8" s="14"/>
      <c r="S8" s="14"/>
    </row>
    <row r="9" spans="2:19" s="12" customFormat="1" ht="7.95" customHeight="1">
      <c r="B9" s="10"/>
    </row>
    <row r="10" spans="2:19" s="12" customFormat="1" ht="17.399999999999999">
      <c r="B10" s="10"/>
      <c r="F10" s="57" t="s">
        <v>65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2:19" s="12" customFormat="1" ht="15.6">
      <c r="B11" s="10"/>
      <c r="F11" s="58" t="s">
        <v>66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2:19" s="12" customFormat="1" ht="15.6">
      <c r="B12" s="10"/>
      <c r="F12" s="58" t="s">
        <v>90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2:19" s="12" customFormat="1" ht="7.95" customHeight="1">
      <c r="B13" s="11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9" ht="87.75" customHeight="1">
      <c r="B14" s="28" t="s">
        <v>0</v>
      </c>
      <c r="C14" s="29" t="s">
        <v>1</v>
      </c>
      <c r="D14" s="29" t="s">
        <v>33</v>
      </c>
      <c r="E14" s="29" t="s">
        <v>2</v>
      </c>
      <c r="F14" s="29" t="s">
        <v>28</v>
      </c>
      <c r="G14" s="29" t="s">
        <v>91</v>
      </c>
      <c r="H14" s="29" t="s">
        <v>36</v>
      </c>
      <c r="I14" s="29" t="s">
        <v>55</v>
      </c>
      <c r="J14" s="29" t="s">
        <v>55</v>
      </c>
      <c r="K14" s="30" t="s">
        <v>56</v>
      </c>
      <c r="L14" s="30" t="s">
        <v>3</v>
      </c>
      <c r="M14" s="29" t="s">
        <v>29</v>
      </c>
      <c r="N14" s="29" t="s">
        <v>31</v>
      </c>
      <c r="O14" s="29" t="s">
        <v>30</v>
      </c>
      <c r="P14" s="29" t="s">
        <v>34</v>
      </c>
      <c r="Q14" s="31" t="s">
        <v>39</v>
      </c>
      <c r="R14" s="29" t="s">
        <v>37</v>
      </c>
      <c r="S14" s="29" t="s">
        <v>4</v>
      </c>
    </row>
    <row r="15" spans="2:19" ht="19.2" customHeight="1">
      <c r="B15" s="16">
        <v>1</v>
      </c>
      <c r="C15" s="16" t="s">
        <v>5</v>
      </c>
      <c r="D15" s="17" t="s">
        <v>32</v>
      </c>
      <c r="E15" s="16" t="s">
        <v>6</v>
      </c>
      <c r="F15" s="18" t="s">
        <v>7</v>
      </c>
      <c r="G15" s="17" t="s">
        <v>92</v>
      </c>
      <c r="H15" s="17" t="s">
        <v>8</v>
      </c>
      <c r="I15" s="17" t="s">
        <v>57</v>
      </c>
      <c r="J15" s="17" t="s">
        <v>57</v>
      </c>
      <c r="K15" s="17">
        <v>1</v>
      </c>
      <c r="L15" s="17">
        <v>4.32</v>
      </c>
      <c r="M15" s="19">
        <f>SUM(L15*17697)</f>
        <v>76451.040000000008</v>
      </c>
      <c r="N15" s="17">
        <v>28</v>
      </c>
      <c r="O15" s="17">
        <f>SUM(M15/72)</f>
        <v>1061.8200000000002</v>
      </c>
      <c r="P15" s="19">
        <f>SUM(O15*N15*4)</f>
        <v>118923.84000000003</v>
      </c>
      <c r="Q15" s="19">
        <f>SUM(P15*10%)</f>
        <v>11892.384000000004</v>
      </c>
      <c r="R15" s="17"/>
      <c r="S15" s="19">
        <f>SUM(P15+Q15+R15)</f>
        <v>130816.22400000003</v>
      </c>
    </row>
    <row r="16" spans="2:19" ht="19.2" customHeight="1">
      <c r="B16" s="16">
        <v>2</v>
      </c>
      <c r="C16" s="16" t="s">
        <v>13</v>
      </c>
      <c r="D16" s="17" t="s">
        <v>32</v>
      </c>
      <c r="E16" s="16" t="s">
        <v>6</v>
      </c>
      <c r="F16" s="16" t="s">
        <v>14</v>
      </c>
      <c r="G16" s="17" t="s">
        <v>93</v>
      </c>
      <c r="H16" s="17" t="s">
        <v>8</v>
      </c>
      <c r="I16" s="17" t="s">
        <v>57</v>
      </c>
      <c r="J16" s="17" t="s">
        <v>57</v>
      </c>
      <c r="K16" s="17">
        <v>1</v>
      </c>
      <c r="L16" s="17">
        <v>4.32</v>
      </c>
      <c r="M16" s="19">
        <f t="shared" ref="M16:M54" si="0">SUM(L16*17697)</f>
        <v>76451.040000000008</v>
      </c>
      <c r="N16" s="17">
        <v>24</v>
      </c>
      <c r="O16" s="17">
        <f t="shared" ref="O16:O54" si="1">SUM(M16/72)</f>
        <v>1061.8200000000002</v>
      </c>
      <c r="P16" s="19">
        <f t="shared" ref="P16:P55" si="2">SUM(O16*N16*4)</f>
        <v>101934.72000000002</v>
      </c>
      <c r="Q16" s="19">
        <f t="shared" ref="Q16:Q55" si="3">SUM(P16*10%)</f>
        <v>10193.472000000002</v>
      </c>
      <c r="R16" s="17">
        <v>5309</v>
      </c>
      <c r="S16" s="19">
        <f>SUM(P16+Q16+R16)</f>
        <v>117437.19200000001</v>
      </c>
    </row>
    <row r="17" spans="2:19" ht="30" customHeight="1">
      <c r="B17" s="16">
        <v>3</v>
      </c>
      <c r="C17" s="16" t="s">
        <v>16</v>
      </c>
      <c r="D17" s="17" t="s">
        <v>32</v>
      </c>
      <c r="E17" s="16" t="s">
        <v>6</v>
      </c>
      <c r="F17" s="16" t="s">
        <v>43</v>
      </c>
      <c r="G17" s="17" t="s">
        <v>94</v>
      </c>
      <c r="H17" s="17" t="s">
        <v>8</v>
      </c>
      <c r="I17" s="17" t="s">
        <v>57</v>
      </c>
      <c r="J17" s="17" t="s">
        <v>57</v>
      </c>
      <c r="K17" s="17">
        <v>1</v>
      </c>
      <c r="L17" s="17">
        <v>4.32</v>
      </c>
      <c r="M17" s="19">
        <f t="shared" si="0"/>
        <v>76451.040000000008</v>
      </c>
      <c r="N17" s="17">
        <v>18</v>
      </c>
      <c r="O17" s="17">
        <f t="shared" si="1"/>
        <v>1061.8200000000002</v>
      </c>
      <c r="P17" s="19">
        <f t="shared" si="2"/>
        <v>76451.040000000008</v>
      </c>
      <c r="Q17" s="19">
        <f t="shared" si="3"/>
        <v>7645.1040000000012</v>
      </c>
      <c r="R17" s="17"/>
      <c r="S17" s="19">
        <f t="shared" ref="S17:S55" si="4">SUM(P17+Q17+R17)</f>
        <v>84096.144000000015</v>
      </c>
    </row>
    <row r="18" spans="2:19" ht="18.600000000000001" customHeight="1">
      <c r="B18" s="16"/>
      <c r="C18" s="16" t="s">
        <v>17</v>
      </c>
      <c r="D18" s="17" t="s">
        <v>32</v>
      </c>
      <c r="E18" s="16" t="s">
        <v>6</v>
      </c>
      <c r="F18" s="16" t="s">
        <v>18</v>
      </c>
      <c r="G18" s="17" t="s">
        <v>95</v>
      </c>
      <c r="H18" s="17" t="s">
        <v>8</v>
      </c>
      <c r="I18" s="17" t="s">
        <v>57</v>
      </c>
      <c r="J18" s="17" t="s">
        <v>57</v>
      </c>
      <c r="K18" s="17">
        <v>1</v>
      </c>
      <c r="L18" s="17">
        <v>4.32</v>
      </c>
      <c r="M18" s="19">
        <f t="shared" si="0"/>
        <v>76451.040000000008</v>
      </c>
      <c r="N18" s="17">
        <v>10</v>
      </c>
      <c r="O18" s="17">
        <f t="shared" si="1"/>
        <v>1061.8200000000002</v>
      </c>
      <c r="P18" s="19">
        <f t="shared" si="2"/>
        <v>42472.800000000003</v>
      </c>
      <c r="Q18" s="19">
        <v>0</v>
      </c>
      <c r="R18" s="17"/>
      <c r="S18" s="19">
        <f t="shared" si="4"/>
        <v>42472.800000000003</v>
      </c>
    </row>
    <row r="19" spans="2:19" ht="21" customHeight="1">
      <c r="B19" s="16">
        <v>4</v>
      </c>
      <c r="C19" s="16" t="s">
        <v>19</v>
      </c>
      <c r="D19" s="17" t="s">
        <v>32</v>
      </c>
      <c r="E19" s="16" t="s">
        <v>6</v>
      </c>
      <c r="F19" s="16" t="s">
        <v>20</v>
      </c>
      <c r="G19" s="17" t="s">
        <v>96</v>
      </c>
      <c r="H19" s="17" t="s">
        <v>9</v>
      </c>
      <c r="I19" s="17" t="s">
        <v>57</v>
      </c>
      <c r="J19" s="17" t="s">
        <v>57</v>
      </c>
      <c r="K19" s="17">
        <v>1</v>
      </c>
      <c r="L19" s="17">
        <v>4.32</v>
      </c>
      <c r="M19" s="19">
        <f t="shared" si="0"/>
        <v>76451.040000000008</v>
      </c>
      <c r="N19" s="17">
        <v>28</v>
      </c>
      <c r="O19" s="17">
        <f t="shared" si="1"/>
        <v>1061.8200000000002</v>
      </c>
      <c r="P19" s="19">
        <f t="shared" si="2"/>
        <v>118923.84000000003</v>
      </c>
      <c r="Q19" s="19">
        <f t="shared" si="3"/>
        <v>11892.384000000004</v>
      </c>
      <c r="R19" s="17"/>
      <c r="S19" s="19">
        <f t="shared" si="4"/>
        <v>130816.22400000003</v>
      </c>
    </row>
    <row r="20" spans="2:19" ht="31.2" customHeight="1">
      <c r="B20" s="16">
        <v>5</v>
      </c>
      <c r="C20" s="16" t="s">
        <v>72</v>
      </c>
      <c r="D20" s="17" t="s">
        <v>32</v>
      </c>
      <c r="E20" s="16" t="s">
        <v>6</v>
      </c>
      <c r="F20" s="16" t="s">
        <v>83</v>
      </c>
      <c r="G20" s="17" t="s">
        <v>97</v>
      </c>
      <c r="H20" s="17" t="s">
        <v>9</v>
      </c>
      <c r="I20" s="17"/>
      <c r="J20" s="17" t="s">
        <v>57</v>
      </c>
      <c r="K20" s="17">
        <v>1</v>
      </c>
      <c r="L20" s="17">
        <v>4.26</v>
      </c>
      <c r="M20" s="19">
        <f t="shared" si="0"/>
        <v>75389.22</v>
      </c>
      <c r="N20" s="17">
        <v>10</v>
      </c>
      <c r="O20" s="17">
        <f t="shared" si="1"/>
        <v>1047.0725</v>
      </c>
      <c r="P20" s="19">
        <f t="shared" si="2"/>
        <v>41882.9</v>
      </c>
      <c r="Q20" s="19">
        <f t="shared" si="3"/>
        <v>4188.29</v>
      </c>
      <c r="R20" s="17"/>
      <c r="S20" s="19">
        <f t="shared" si="4"/>
        <v>46071.19</v>
      </c>
    </row>
    <row r="21" spans="2:19" ht="30" customHeight="1">
      <c r="B21" s="16">
        <v>6</v>
      </c>
      <c r="C21" s="16" t="s">
        <v>49</v>
      </c>
      <c r="D21" s="17" t="s">
        <v>32</v>
      </c>
      <c r="E21" s="16" t="s">
        <v>6</v>
      </c>
      <c r="F21" s="16" t="s">
        <v>35</v>
      </c>
      <c r="G21" s="17" t="s">
        <v>98</v>
      </c>
      <c r="H21" s="17" t="s">
        <v>8</v>
      </c>
      <c r="I21" s="17" t="s">
        <v>57</v>
      </c>
      <c r="J21" s="17" t="s">
        <v>57</v>
      </c>
      <c r="K21" s="17">
        <v>1</v>
      </c>
      <c r="L21" s="17">
        <v>4.26</v>
      </c>
      <c r="M21" s="19">
        <f t="shared" si="0"/>
        <v>75389.22</v>
      </c>
      <c r="N21" s="17">
        <v>24</v>
      </c>
      <c r="O21" s="17">
        <f t="shared" si="1"/>
        <v>1047.0725</v>
      </c>
      <c r="P21" s="19">
        <f t="shared" si="2"/>
        <v>100518.95999999999</v>
      </c>
      <c r="Q21" s="19">
        <f t="shared" si="3"/>
        <v>10051.896000000001</v>
      </c>
      <c r="R21" s="17"/>
      <c r="S21" s="19">
        <f t="shared" si="4"/>
        <v>110570.856</v>
      </c>
    </row>
    <row r="22" spans="2:19" ht="18.75" hidden="1" customHeight="1">
      <c r="B22" s="16"/>
      <c r="C22" s="16"/>
      <c r="D22" s="17"/>
      <c r="E22" s="16"/>
      <c r="F22" s="16"/>
      <c r="G22" s="17"/>
      <c r="H22" s="17"/>
      <c r="I22" s="17"/>
      <c r="J22" s="17"/>
      <c r="K22" s="17"/>
      <c r="L22" s="17"/>
      <c r="M22" s="19"/>
      <c r="N22" s="17"/>
      <c r="O22" s="17"/>
      <c r="P22" s="19"/>
      <c r="Q22" s="19"/>
      <c r="R22" s="17"/>
      <c r="S22" s="19"/>
    </row>
    <row r="23" spans="2:19" ht="25.2" customHeight="1">
      <c r="B23" s="20">
        <v>7</v>
      </c>
      <c r="C23" s="20" t="s">
        <v>46</v>
      </c>
      <c r="D23" s="21" t="s">
        <v>32</v>
      </c>
      <c r="E23" s="20" t="s">
        <v>6</v>
      </c>
      <c r="F23" s="20" t="s">
        <v>47</v>
      </c>
      <c r="G23" s="21" t="s">
        <v>99</v>
      </c>
      <c r="H23" s="21" t="s">
        <v>8</v>
      </c>
      <c r="I23" s="21" t="s">
        <v>57</v>
      </c>
      <c r="J23" s="21" t="s">
        <v>57</v>
      </c>
      <c r="K23" s="21">
        <v>1</v>
      </c>
      <c r="L23" s="21">
        <v>4.2</v>
      </c>
      <c r="M23" s="22">
        <f t="shared" si="0"/>
        <v>74327.400000000009</v>
      </c>
      <c r="N23" s="21">
        <v>28</v>
      </c>
      <c r="O23" s="21">
        <f t="shared" si="1"/>
        <v>1032.325</v>
      </c>
      <c r="P23" s="22">
        <f t="shared" si="2"/>
        <v>115620.40000000001</v>
      </c>
      <c r="Q23" s="22">
        <f t="shared" si="3"/>
        <v>11562.04</v>
      </c>
      <c r="R23" s="21"/>
      <c r="S23" s="22">
        <f t="shared" si="4"/>
        <v>127182.44</v>
      </c>
    </row>
    <row r="24" spans="2:19" ht="25.5" hidden="1" customHeight="1">
      <c r="B24" s="16"/>
      <c r="C24" s="16"/>
      <c r="D24" s="17"/>
      <c r="E24" s="16"/>
      <c r="F24" s="16"/>
      <c r="G24" s="17"/>
      <c r="H24" s="17"/>
      <c r="I24" s="17"/>
      <c r="J24" s="17"/>
      <c r="K24" s="17"/>
      <c r="L24" s="17"/>
      <c r="M24" s="19"/>
      <c r="N24" s="17"/>
      <c r="O24" s="17"/>
      <c r="P24" s="19"/>
      <c r="Q24" s="19"/>
      <c r="R24" s="17"/>
      <c r="S24" s="19"/>
    </row>
    <row r="25" spans="2:19" ht="20.25" customHeight="1">
      <c r="B25" s="16"/>
      <c r="C25" s="16" t="s">
        <v>10</v>
      </c>
      <c r="D25" s="17" t="s">
        <v>32</v>
      </c>
      <c r="E25" s="16" t="s">
        <v>6</v>
      </c>
      <c r="F25" s="23" t="s">
        <v>11</v>
      </c>
      <c r="G25" s="17" t="s">
        <v>113</v>
      </c>
      <c r="H25" s="17" t="s">
        <v>53</v>
      </c>
      <c r="I25" s="17" t="s">
        <v>57</v>
      </c>
      <c r="J25" s="17" t="s">
        <v>57</v>
      </c>
      <c r="K25" s="17">
        <v>2</v>
      </c>
      <c r="L25" s="17">
        <v>3.92</v>
      </c>
      <c r="M25" s="19">
        <f t="shared" si="0"/>
        <v>69372.240000000005</v>
      </c>
      <c r="N25" s="17">
        <v>10</v>
      </c>
      <c r="O25" s="17">
        <f t="shared" si="1"/>
        <v>963.50333333333344</v>
      </c>
      <c r="P25" s="19">
        <f t="shared" si="2"/>
        <v>38540.133333333339</v>
      </c>
      <c r="Q25" s="19">
        <f t="shared" si="3"/>
        <v>3854.0133333333342</v>
      </c>
      <c r="R25" s="17"/>
      <c r="S25" s="19">
        <f t="shared" si="4"/>
        <v>42394.146666666675</v>
      </c>
    </row>
    <row r="26" spans="2:19" ht="37.5" hidden="1" customHeight="1">
      <c r="B26" s="20">
        <v>11</v>
      </c>
      <c r="C26" s="20"/>
      <c r="D26" s="21"/>
      <c r="E26" s="20"/>
      <c r="F26" s="20"/>
      <c r="G26" s="21"/>
      <c r="H26" s="21"/>
      <c r="I26" s="21"/>
      <c r="J26" s="21"/>
      <c r="K26" s="21"/>
      <c r="L26" s="21"/>
      <c r="M26" s="22"/>
      <c r="N26" s="21"/>
      <c r="O26" s="21"/>
      <c r="P26" s="22"/>
      <c r="Q26" s="22"/>
      <c r="R26" s="21"/>
      <c r="S26" s="22"/>
    </row>
    <row r="27" spans="2:19" ht="30" customHeight="1">
      <c r="B27" s="20">
        <v>8</v>
      </c>
      <c r="C27" s="20" t="s">
        <v>75</v>
      </c>
      <c r="D27" s="21" t="s">
        <v>32</v>
      </c>
      <c r="E27" s="20" t="s">
        <v>6</v>
      </c>
      <c r="F27" s="20" t="s">
        <v>81</v>
      </c>
      <c r="G27" s="21" t="s">
        <v>114</v>
      </c>
      <c r="H27" s="21" t="s">
        <v>53</v>
      </c>
      <c r="I27" s="17" t="s">
        <v>57</v>
      </c>
      <c r="J27" s="21" t="s">
        <v>57</v>
      </c>
      <c r="K27" s="21">
        <v>2</v>
      </c>
      <c r="L27" s="21">
        <v>3.74</v>
      </c>
      <c r="M27" s="22">
        <f t="shared" ref="M27" si="5">SUM(L27*17697)</f>
        <v>66186.78</v>
      </c>
      <c r="N27" s="21">
        <v>22</v>
      </c>
      <c r="O27" s="21">
        <f t="shared" ref="O27" si="6">SUM(M27/72)</f>
        <v>919.26083333333327</v>
      </c>
      <c r="P27" s="22">
        <f t="shared" ref="P27" si="7">SUM(O27*N27*4)</f>
        <v>80894.953333333324</v>
      </c>
      <c r="Q27" s="22">
        <f t="shared" ref="Q27" si="8">SUM(P27*10%)</f>
        <v>8089.4953333333324</v>
      </c>
      <c r="R27" s="21"/>
      <c r="S27" s="22">
        <f t="shared" ref="S27" si="9">SUM(P27+Q27+R27)</f>
        <v>88984.448666666663</v>
      </c>
    </row>
    <row r="28" spans="2:19" ht="19.2" customHeight="1">
      <c r="B28" s="16">
        <v>9</v>
      </c>
      <c r="C28" s="16" t="s">
        <v>23</v>
      </c>
      <c r="D28" s="17" t="s">
        <v>32</v>
      </c>
      <c r="E28" s="16" t="s">
        <v>6</v>
      </c>
      <c r="F28" s="16" t="s">
        <v>40</v>
      </c>
      <c r="G28" s="17" t="s">
        <v>115</v>
      </c>
      <c r="H28" s="17" t="s">
        <v>12</v>
      </c>
      <c r="I28" s="17" t="s">
        <v>57</v>
      </c>
      <c r="J28" s="17" t="s">
        <v>57</v>
      </c>
      <c r="K28" s="17">
        <v>3</v>
      </c>
      <c r="L28" s="17">
        <v>3.57</v>
      </c>
      <c r="M28" s="19">
        <f t="shared" si="0"/>
        <v>63178.289999999994</v>
      </c>
      <c r="N28" s="17">
        <v>24</v>
      </c>
      <c r="O28" s="17">
        <f t="shared" si="1"/>
        <v>877.47624999999994</v>
      </c>
      <c r="P28" s="19">
        <f t="shared" si="2"/>
        <v>84237.72</v>
      </c>
      <c r="Q28" s="19">
        <f t="shared" si="3"/>
        <v>8423.7720000000008</v>
      </c>
      <c r="R28" s="17"/>
      <c r="S28" s="19">
        <f t="shared" si="4"/>
        <v>92661.491999999998</v>
      </c>
    </row>
    <row r="29" spans="2:19" ht="22.5" customHeight="1">
      <c r="B29" s="20">
        <v>10</v>
      </c>
      <c r="C29" s="20" t="s">
        <v>70</v>
      </c>
      <c r="D29" s="21" t="s">
        <v>32</v>
      </c>
      <c r="E29" s="20" t="s">
        <v>6</v>
      </c>
      <c r="F29" s="20" t="s">
        <v>84</v>
      </c>
      <c r="G29" s="21" t="s">
        <v>100</v>
      </c>
      <c r="H29" s="21" t="s">
        <v>12</v>
      </c>
      <c r="I29" s="17" t="s">
        <v>57</v>
      </c>
      <c r="J29" s="21" t="s">
        <v>57</v>
      </c>
      <c r="K29" s="21">
        <v>3</v>
      </c>
      <c r="L29" s="21">
        <v>3.45</v>
      </c>
      <c r="M29" s="22">
        <f t="shared" ref="M29" si="10">SUM(L29*17697)</f>
        <v>61054.65</v>
      </c>
      <c r="N29" s="21">
        <v>12</v>
      </c>
      <c r="O29" s="21">
        <f t="shared" ref="O29" si="11">SUM(M29/72)</f>
        <v>847.98125000000005</v>
      </c>
      <c r="P29" s="22">
        <f t="shared" si="2"/>
        <v>40703.100000000006</v>
      </c>
      <c r="Q29" s="22">
        <f t="shared" si="3"/>
        <v>4070.3100000000009</v>
      </c>
      <c r="R29" s="21"/>
      <c r="S29" s="22">
        <f t="shared" si="4"/>
        <v>44773.41</v>
      </c>
    </row>
    <row r="30" spans="2:19" ht="21.6" customHeight="1">
      <c r="B30" s="16">
        <v>11</v>
      </c>
      <c r="C30" s="16" t="s">
        <v>41</v>
      </c>
      <c r="D30" s="17" t="s">
        <v>32</v>
      </c>
      <c r="E30" s="16" t="s">
        <v>6</v>
      </c>
      <c r="F30" s="16" t="s">
        <v>48</v>
      </c>
      <c r="G30" s="17" t="s">
        <v>101</v>
      </c>
      <c r="H30" s="17" t="s">
        <v>12</v>
      </c>
      <c r="I30" s="17" t="s">
        <v>57</v>
      </c>
      <c r="J30" s="17" t="s">
        <v>57</v>
      </c>
      <c r="K30" s="17">
        <v>3</v>
      </c>
      <c r="L30" s="17">
        <v>3.45</v>
      </c>
      <c r="M30" s="19">
        <f t="shared" si="0"/>
        <v>61054.65</v>
      </c>
      <c r="N30" s="17">
        <v>12</v>
      </c>
      <c r="O30" s="17">
        <f t="shared" si="1"/>
        <v>847.98125000000005</v>
      </c>
      <c r="P30" s="19">
        <f t="shared" si="2"/>
        <v>40703.100000000006</v>
      </c>
      <c r="Q30" s="19">
        <f t="shared" si="3"/>
        <v>4070.3100000000009</v>
      </c>
      <c r="R30" s="17"/>
      <c r="S30" s="19">
        <f t="shared" si="4"/>
        <v>44773.41</v>
      </c>
    </row>
    <row r="31" spans="2:19" ht="29.25" customHeight="1">
      <c r="B31" s="20">
        <v>12</v>
      </c>
      <c r="C31" s="20" t="s">
        <v>21</v>
      </c>
      <c r="D31" s="21" t="s">
        <v>32</v>
      </c>
      <c r="E31" s="20" t="s">
        <v>6</v>
      </c>
      <c r="F31" s="20" t="s">
        <v>22</v>
      </c>
      <c r="G31" s="21" t="s">
        <v>102</v>
      </c>
      <c r="H31" s="21"/>
      <c r="I31" s="21" t="s">
        <v>57</v>
      </c>
      <c r="J31" s="21" t="s">
        <v>57</v>
      </c>
      <c r="K31" s="21">
        <v>4</v>
      </c>
      <c r="L31" s="21">
        <v>3.22</v>
      </c>
      <c r="M31" s="22">
        <f t="shared" si="0"/>
        <v>56984.340000000004</v>
      </c>
      <c r="N31" s="21">
        <v>6</v>
      </c>
      <c r="O31" s="21">
        <f t="shared" si="1"/>
        <v>791.44916666666677</v>
      </c>
      <c r="P31" s="22">
        <f t="shared" si="2"/>
        <v>18994.780000000002</v>
      </c>
      <c r="Q31" s="22">
        <f t="shared" si="3"/>
        <v>1899.4780000000003</v>
      </c>
      <c r="R31" s="21"/>
      <c r="S31" s="22">
        <f t="shared" si="4"/>
        <v>20894.258000000002</v>
      </c>
    </row>
    <row r="32" spans="2:19" ht="42" hidden="1" customHeight="1">
      <c r="B32" s="20"/>
      <c r="C32" s="20"/>
      <c r="D32" s="21"/>
      <c r="E32" s="20"/>
      <c r="F32" s="20"/>
      <c r="G32" s="27"/>
      <c r="H32" s="21"/>
      <c r="I32" s="17"/>
      <c r="J32" s="21"/>
      <c r="K32" s="21"/>
      <c r="L32" s="21"/>
      <c r="M32" s="22"/>
      <c r="N32" s="21"/>
      <c r="O32" s="21"/>
      <c r="P32" s="22"/>
      <c r="Q32" s="22"/>
      <c r="R32" s="21"/>
      <c r="S32" s="22"/>
    </row>
    <row r="33" spans="2:19" ht="50.25" hidden="1" customHeight="1">
      <c r="B33" s="20"/>
      <c r="C33" s="20"/>
      <c r="D33" s="20"/>
      <c r="E33" s="20"/>
      <c r="F33" s="20"/>
      <c r="G33" s="33"/>
      <c r="H33" s="21"/>
      <c r="I33" s="16"/>
      <c r="J33" s="21"/>
      <c r="K33" s="21"/>
      <c r="L33" s="20"/>
      <c r="M33" s="32"/>
      <c r="N33" s="20"/>
      <c r="O33" s="20"/>
      <c r="P33" s="32"/>
      <c r="Q33" s="32"/>
      <c r="R33" s="20"/>
      <c r="S33" s="22"/>
    </row>
    <row r="34" spans="2:19" ht="50.25" hidden="1" customHeight="1">
      <c r="B34" s="20"/>
      <c r="C34" s="20"/>
      <c r="D34" s="20"/>
      <c r="E34" s="20"/>
      <c r="F34" s="20"/>
      <c r="G34" s="33"/>
      <c r="H34" s="21"/>
      <c r="I34" s="16"/>
      <c r="J34" s="21"/>
      <c r="K34" s="21"/>
      <c r="L34" s="20"/>
      <c r="M34" s="32"/>
      <c r="N34" s="20"/>
      <c r="O34" s="20"/>
      <c r="P34" s="32"/>
      <c r="Q34" s="32"/>
      <c r="R34" s="20"/>
      <c r="S34" s="22"/>
    </row>
    <row r="35" spans="2:19" ht="20.399999999999999" customHeight="1">
      <c r="B35" s="20"/>
      <c r="C35" s="16" t="s">
        <v>60</v>
      </c>
      <c r="D35" s="17" t="s">
        <v>32</v>
      </c>
      <c r="E35" s="16" t="s">
        <v>6</v>
      </c>
      <c r="F35" s="16" t="s">
        <v>61</v>
      </c>
      <c r="G35" s="17" t="s">
        <v>103</v>
      </c>
      <c r="H35" s="17"/>
      <c r="I35" s="17" t="s">
        <v>57</v>
      </c>
      <c r="J35" s="17" t="s">
        <v>57</v>
      </c>
      <c r="K35" s="17">
        <v>4</v>
      </c>
      <c r="L35" s="17">
        <v>3.16</v>
      </c>
      <c r="M35" s="19">
        <f t="shared" ref="M35" si="12">SUM(L35*17697)</f>
        <v>55922.520000000004</v>
      </c>
      <c r="N35" s="17">
        <v>10</v>
      </c>
      <c r="O35" s="17">
        <f t="shared" ref="O35" si="13">SUM(M35/72)</f>
        <v>776.70166666666671</v>
      </c>
      <c r="P35" s="19">
        <f t="shared" ref="P35" si="14">SUM(O35*N35*4)</f>
        <v>31068.066666666669</v>
      </c>
      <c r="Q35" s="19">
        <f t="shared" ref="Q35" si="15">SUM(P35*10%)</f>
        <v>3106.8066666666673</v>
      </c>
      <c r="R35" s="17"/>
      <c r="S35" s="19">
        <f t="shared" ref="S35" si="16">SUM(P35+Q35+R35)</f>
        <v>34174.873333333337</v>
      </c>
    </row>
    <row r="36" spans="2:19" ht="31.5" hidden="1" customHeight="1">
      <c r="B36" s="20"/>
      <c r="C36" s="20"/>
      <c r="D36" s="21"/>
      <c r="E36" s="20"/>
      <c r="F36" s="20"/>
      <c r="G36" s="21"/>
      <c r="H36" s="21"/>
      <c r="I36" s="17"/>
      <c r="J36" s="21"/>
      <c r="K36" s="21"/>
      <c r="L36" s="21"/>
      <c r="M36" s="22"/>
      <c r="N36" s="21"/>
      <c r="O36" s="21"/>
      <c r="P36" s="22"/>
      <c r="Q36" s="22"/>
      <c r="R36" s="21"/>
      <c r="S36" s="22"/>
    </row>
    <row r="37" spans="2:19" ht="27.75" hidden="1" customHeight="1">
      <c r="B37" s="20"/>
      <c r="C37" s="20"/>
      <c r="D37" s="21"/>
      <c r="E37" s="20"/>
      <c r="F37" s="20"/>
      <c r="G37" s="21"/>
      <c r="H37" s="21"/>
      <c r="I37" s="17"/>
      <c r="J37" s="21"/>
      <c r="K37" s="21"/>
      <c r="L37" s="21"/>
      <c r="M37" s="22"/>
      <c r="N37" s="21"/>
      <c r="O37" s="21"/>
      <c r="P37" s="22"/>
      <c r="Q37" s="22"/>
      <c r="R37" s="21"/>
      <c r="S37" s="22"/>
    </row>
    <row r="38" spans="2:19" ht="25.2" customHeight="1">
      <c r="B38" s="20">
        <v>13</v>
      </c>
      <c r="C38" s="20" t="s">
        <v>73</v>
      </c>
      <c r="D38" s="21" t="s">
        <v>32</v>
      </c>
      <c r="E38" s="20" t="s">
        <v>6</v>
      </c>
      <c r="F38" s="20" t="s">
        <v>82</v>
      </c>
      <c r="G38" s="21" t="s">
        <v>104</v>
      </c>
      <c r="H38" s="21"/>
      <c r="I38" s="17" t="s">
        <v>57</v>
      </c>
      <c r="J38" s="21" t="s">
        <v>57</v>
      </c>
      <c r="K38" s="21">
        <v>4</v>
      </c>
      <c r="L38" s="21">
        <v>3.1</v>
      </c>
      <c r="M38" s="22">
        <f t="shared" si="0"/>
        <v>54860.700000000004</v>
      </c>
      <c r="N38" s="21">
        <v>14</v>
      </c>
      <c r="O38" s="21">
        <f t="shared" si="1"/>
        <v>761.95416666666677</v>
      </c>
      <c r="P38" s="22">
        <f t="shared" si="2"/>
        <v>42669.433333333342</v>
      </c>
      <c r="Q38" s="22">
        <f t="shared" si="3"/>
        <v>4266.9433333333345</v>
      </c>
      <c r="R38" s="21"/>
      <c r="S38" s="22">
        <f t="shared" si="4"/>
        <v>46936.376666666678</v>
      </c>
    </row>
    <row r="39" spans="2:19" ht="35.25" hidden="1" customHeight="1">
      <c r="B39" s="20">
        <v>18</v>
      </c>
      <c r="C39" s="20"/>
      <c r="D39" s="21"/>
      <c r="E39" s="20"/>
      <c r="F39" s="20"/>
      <c r="G39" s="21" t="s">
        <v>71</v>
      </c>
      <c r="H39" s="21"/>
      <c r="I39" s="17"/>
      <c r="J39" s="21"/>
      <c r="K39" s="21"/>
      <c r="L39" s="21"/>
      <c r="M39" s="22"/>
      <c r="N39" s="21"/>
      <c r="O39" s="21"/>
      <c r="P39" s="22"/>
      <c r="Q39" s="22"/>
      <c r="R39" s="21"/>
      <c r="S39" s="22"/>
    </row>
    <row r="40" spans="2:19" ht="26.25" hidden="1" customHeight="1">
      <c r="B40" s="20"/>
      <c r="C40" s="20"/>
      <c r="D40" s="21"/>
      <c r="E40" s="20"/>
      <c r="F40" s="20"/>
      <c r="G40" s="21"/>
      <c r="H40" s="21"/>
      <c r="I40" s="17"/>
      <c r="J40" s="21"/>
      <c r="K40" s="21"/>
      <c r="L40" s="21"/>
      <c r="M40" s="22"/>
      <c r="N40" s="21"/>
      <c r="O40" s="21"/>
      <c r="P40" s="22"/>
      <c r="Q40" s="22"/>
      <c r="R40" s="21"/>
      <c r="S40" s="22"/>
    </row>
    <row r="41" spans="2:19" ht="33.6" customHeight="1">
      <c r="B41" s="20">
        <v>14</v>
      </c>
      <c r="C41" s="20" t="s">
        <v>76</v>
      </c>
      <c r="D41" s="21" t="s">
        <v>32</v>
      </c>
      <c r="E41" s="20" t="s">
        <v>6</v>
      </c>
      <c r="F41" s="20" t="s">
        <v>79</v>
      </c>
      <c r="G41" s="21" t="s">
        <v>105</v>
      </c>
      <c r="H41" s="21"/>
      <c r="I41" s="17" t="s">
        <v>57</v>
      </c>
      <c r="J41" s="21" t="s">
        <v>57</v>
      </c>
      <c r="K41" s="21">
        <v>4</v>
      </c>
      <c r="L41" s="21">
        <v>3.04</v>
      </c>
      <c r="M41" s="22">
        <f t="shared" ref="M41" si="17">SUM(L41*17697)</f>
        <v>53798.879999999997</v>
      </c>
      <c r="N41" s="21">
        <v>10</v>
      </c>
      <c r="O41" s="21">
        <f t="shared" si="1"/>
        <v>747.20666666666659</v>
      </c>
      <c r="P41" s="22">
        <f t="shared" ref="P41:P44" si="18">SUM(O41*N41*4)</f>
        <v>29888.266666666663</v>
      </c>
      <c r="Q41" s="22">
        <f t="shared" ref="Q41:Q44" si="19">SUM(P41*10%)</f>
        <v>2988.8266666666664</v>
      </c>
      <c r="R41" s="21"/>
      <c r="S41" s="22">
        <f t="shared" ref="S41:S44" si="20">SUM(P41+Q41+R41)</f>
        <v>32877.093333333331</v>
      </c>
    </row>
    <row r="42" spans="2:19" ht="37.200000000000003" customHeight="1">
      <c r="B42" s="20">
        <v>15</v>
      </c>
      <c r="C42" s="20" t="s">
        <v>85</v>
      </c>
      <c r="D42" s="21" t="s">
        <v>32</v>
      </c>
      <c r="E42" s="20" t="s">
        <v>6</v>
      </c>
      <c r="F42" s="20" t="s">
        <v>87</v>
      </c>
      <c r="G42" s="21" t="s">
        <v>106</v>
      </c>
      <c r="H42" s="21"/>
      <c r="I42" s="17"/>
      <c r="J42" s="21" t="s">
        <v>57</v>
      </c>
      <c r="K42" s="21">
        <v>4</v>
      </c>
      <c r="L42" s="21">
        <v>2.82</v>
      </c>
      <c r="M42" s="22">
        <f t="shared" ref="M42" si="21">SUM(L42*17697)</f>
        <v>49905.539999999994</v>
      </c>
      <c r="N42" s="21">
        <v>10</v>
      </c>
      <c r="O42" s="21">
        <f t="shared" ref="O42" si="22">SUM(M42/72)</f>
        <v>693.13249999999994</v>
      </c>
      <c r="P42" s="22">
        <f t="shared" ref="P42" si="23">SUM(O42*N42*4)</f>
        <v>27725.299999999996</v>
      </c>
      <c r="Q42" s="22">
        <f t="shared" ref="Q42" si="24">SUM(P42*10%)</f>
        <v>2772.5299999999997</v>
      </c>
      <c r="R42" s="21"/>
      <c r="S42" s="22">
        <f t="shared" ref="S42" si="25">SUM(P42+Q42+R42)</f>
        <v>30497.829999999994</v>
      </c>
    </row>
    <row r="43" spans="2:19" ht="33" customHeight="1">
      <c r="B43" s="20">
        <v>16</v>
      </c>
      <c r="C43" s="20" t="s">
        <v>86</v>
      </c>
      <c r="D43" s="21" t="s">
        <v>32</v>
      </c>
      <c r="E43" s="20" t="s">
        <v>6</v>
      </c>
      <c r="F43" s="20" t="s">
        <v>88</v>
      </c>
      <c r="G43" s="21" t="s">
        <v>107</v>
      </c>
      <c r="H43" s="21"/>
      <c r="I43" s="17" t="s">
        <v>57</v>
      </c>
      <c r="J43" s="21" t="s">
        <v>57</v>
      </c>
      <c r="K43" s="21">
        <v>4</v>
      </c>
      <c r="L43" s="21">
        <v>2.82</v>
      </c>
      <c r="M43" s="22">
        <f t="shared" ref="M43:M44" si="26">SUM(L43*17697)</f>
        <v>49905.539999999994</v>
      </c>
      <c r="N43" s="21">
        <v>10</v>
      </c>
      <c r="O43" s="21">
        <f t="shared" si="1"/>
        <v>693.13249999999994</v>
      </c>
      <c r="P43" s="22">
        <f t="shared" si="18"/>
        <v>27725.299999999996</v>
      </c>
      <c r="Q43" s="22">
        <f t="shared" si="19"/>
        <v>2772.5299999999997</v>
      </c>
      <c r="R43" s="21"/>
      <c r="S43" s="22">
        <f t="shared" si="20"/>
        <v>30497.829999999994</v>
      </c>
    </row>
    <row r="44" spans="2:19" ht="24.75" customHeight="1">
      <c r="B44" s="20">
        <v>17</v>
      </c>
      <c r="C44" s="20" t="s">
        <v>62</v>
      </c>
      <c r="D44" s="21" t="s">
        <v>32</v>
      </c>
      <c r="E44" s="20" t="s">
        <v>6</v>
      </c>
      <c r="F44" s="20"/>
      <c r="G44" s="21" t="s">
        <v>71</v>
      </c>
      <c r="H44" s="17"/>
      <c r="I44" s="17" t="s">
        <v>57</v>
      </c>
      <c r="J44" s="21" t="s">
        <v>57</v>
      </c>
      <c r="K44" s="21">
        <v>4</v>
      </c>
      <c r="L44" s="21">
        <v>2.92</v>
      </c>
      <c r="M44" s="22">
        <f t="shared" si="26"/>
        <v>51675.24</v>
      </c>
      <c r="N44" s="21">
        <v>18</v>
      </c>
      <c r="O44" s="21">
        <f t="shared" si="1"/>
        <v>717.71166666666659</v>
      </c>
      <c r="P44" s="22">
        <f t="shared" si="18"/>
        <v>51675.239999999991</v>
      </c>
      <c r="Q44" s="22">
        <f t="shared" si="19"/>
        <v>5167.5239999999994</v>
      </c>
      <c r="R44" s="21"/>
      <c r="S44" s="22">
        <f t="shared" si="20"/>
        <v>56842.763999999988</v>
      </c>
    </row>
    <row r="45" spans="2:19" ht="25.5" customHeight="1">
      <c r="B45" s="20">
        <v>18</v>
      </c>
      <c r="C45" s="20" t="s">
        <v>62</v>
      </c>
      <c r="D45" s="21" t="s">
        <v>32</v>
      </c>
      <c r="E45" s="20" t="s">
        <v>6</v>
      </c>
      <c r="F45" s="20"/>
      <c r="G45" s="21" t="s">
        <v>71</v>
      </c>
      <c r="H45" s="17"/>
      <c r="I45" s="17" t="s">
        <v>57</v>
      </c>
      <c r="J45" s="21" t="s">
        <v>57</v>
      </c>
      <c r="K45" s="21">
        <v>4</v>
      </c>
      <c r="L45" s="21">
        <v>2.92</v>
      </c>
      <c r="M45" s="22">
        <f t="shared" ref="M45" si="27">SUM(L45*17697)</f>
        <v>51675.24</v>
      </c>
      <c r="N45" s="21">
        <v>16</v>
      </c>
      <c r="O45" s="21">
        <f t="shared" ref="O45" si="28">SUM(M45/72)</f>
        <v>717.71166666666659</v>
      </c>
      <c r="P45" s="22">
        <f t="shared" ref="P45" si="29">SUM(O45*N45*4)</f>
        <v>45933.546666666662</v>
      </c>
      <c r="Q45" s="22">
        <f t="shared" ref="Q45" si="30">SUM(P45*10%)</f>
        <v>4593.3546666666662</v>
      </c>
      <c r="R45" s="21"/>
      <c r="S45" s="22">
        <f t="shared" ref="S45" si="31">SUM(P45+Q45+R45)</f>
        <v>50526.901333333328</v>
      </c>
    </row>
    <row r="46" spans="2:19" ht="35.25" hidden="1" customHeight="1">
      <c r="B46" s="20"/>
      <c r="C46" s="20"/>
      <c r="D46" s="21"/>
      <c r="E46" s="20"/>
      <c r="F46" s="20"/>
      <c r="G46" s="27"/>
      <c r="H46" s="17"/>
      <c r="I46" s="17"/>
      <c r="J46" s="17"/>
      <c r="K46" s="17"/>
      <c r="L46" s="21"/>
      <c r="M46" s="22"/>
      <c r="N46" s="21"/>
      <c r="O46" s="21"/>
      <c r="P46" s="22"/>
      <c r="Q46" s="22"/>
      <c r="R46" s="21"/>
      <c r="S46" s="22"/>
    </row>
    <row r="47" spans="2:19" ht="35.25" hidden="1" customHeight="1">
      <c r="B47" s="20"/>
      <c r="C47" s="20"/>
      <c r="D47" s="21"/>
      <c r="E47" s="20"/>
      <c r="F47" s="20"/>
      <c r="G47" s="27"/>
      <c r="H47" s="17"/>
      <c r="I47" s="17"/>
      <c r="J47" s="17"/>
      <c r="K47" s="17"/>
      <c r="L47" s="21"/>
      <c r="M47" s="22"/>
      <c r="N47" s="21"/>
      <c r="O47" s="21"/>
      <c r="P47" s="22"/>
      <c r="Q47" s="22"/>
      <c r="R47" s="21"/>
      <c r="S47" s="22"/>
    </row>
    <row r="48" spans="2:19" ht="35.25" hidden="1" customHeight="1">
      <c r="B48" s="20"/>
      <c r="C48" s="20"/>
      <c r="D48" s="21"/>
      <c r="E48" s="20"/>
      <c r="F48" s="20"/>
      <c r="G48" s="21"/>
      <c r="H48" s="17"/>
      <c r="I48" s="17"/>
      <c r="J48" s="21"/>
      <c r="K48" s="21"/>
      <c r="L48" s="21"/>
      <c r="M48" s="22"/>
      <c r="N48" s="21"/>
      <c r="O48" s="21"/>
      <c r="P48" s="22"/>
      <c r="Q48" s="22"/>
      <c r="R48" s="21"/>
      <c r="S48" s="22"/>
    </row>
    <row r="49" spans="2:24" ht="35.25" hidden="1" customHeight="1">
      <c r="B49" s="20"/>
      <c r="C49" s="20"/>
      <c r="D49" s="21"/>
      <c r="E49" s="20"/>
      <c r="F49" s="20"/>
      <c r="G49" s="27"/>
      <c r="H49" s="17"/>
      <c r="I49" s="17"/>
      <c r="J49" s="17"/>
      <c r="K49" s="17"/>
      <c r="L49" s="21"/>
      <c r="M49" s="22"/>
      <c r="N49" s="21"/>
      <c r="O49" s="21"/>
      <c r="P49" s="22"/>
      <c r="Q49" s="22"/>
      <c r="R49" s="21"/>
      <c r="S49" s="22"/>
    </row>
    <row r="50" spans="2:24" ht="21" customHeight="1">
      <c r="B50" s="24"/>
      <c r="C50" s="24" t="s">
        <v>54</v>
      </c>
      <c r="D50" s="25"/>
      <c r="E50" s="24"/>
      <c r="F50" s="24"/>
      <c r="G50" s="25"/>
      <c r="H50" s="25"/>
      <c r="I50" s="25"/>
      <c r="J50" s="17"/>
      <c r="K50" s="25"/>
      <c r="L50" s="25"/>
      <c r="M50" s="26">
        <f>SUM(M15:M48)</f>
        <v>1352935.6500000001</v>
      </c>
      <c r="N50" s="25">
        <f>SUM(N15:N48)</f>
        <v>344</v>
      </c>
      <c r="O50" s="25"/>
      <c r="P50" s="26">
        <f>SUM(P15:P48)</f>
        <v>1277487.4400000002</v>
      </c>
      <c r="Q50" s="26">
        <f>SUM(Q15:Q48)</f>
        <v>123501.46399999999</v>
      </c>
      <c r="R50" s="26">
        <f>SUM(R15:R48)</f>
        <v>5309</v>
      </c>
      <c r="S50" s="26">
        <f>SUM(P50:R50)</f>
        <v>1406297.9040000001</v>
      </c>
    </row>
    <row r="51" spans="2:24" s="5" customFormat="1" ht="22.5" customHeight="1">
      <c r="B51" s="20">
        <v>19</v>
      </c>
      <c r="C51" s="20" t="s">
        <v>24</v>
      </c>
      <c r="D51" s="21" t="s">
        <v>32</v>
      </c>
      <c r="E51" s="20" t="s">
        <v>27</v>
      </c>
      <c r="F51" s="20" t="s">
        <v>44</v>
      </c>
      <c r="G51" s="21" t="s">
        <v>108</v>
      </c>
      <c r="H51" s="21" t="s">
        <v>15</v>
      </c>
      <c r="I51" s="21" t="s">
        <v>58</v>
      </c>
      <c r="J51" s="21" t="s">
        <v>58</v>
      </c>
      <c r="K51" s="21">
        <v>3</v>
      </c>
      <c r="L51" s="21">
        <v>3.24</v>
      </c>
      <c r="M51" s="22">
        <f t="shared" si="0"/>
        <v>57338.280000000006</v>
      </c>
      <c r="N51" s="21">
        <v>10</v>
      </c>
      <c r="O51" s="21">
        <f t="shared" si="1"/>
        <v>796.36500000000012</v>
      </c>
      <c r="P51" s="22">
        <f t="shared" si="2"/>
        <v>31854.600000000006</v>
      </c>
      <c r="Q51" s="22">
        <f t="shared" si="3"/>
        <v>3185.4600000000009</v>
      </c>
      <c r="R51" s="21"/>
      <c r="S51" s="22">
        <f t="shared" si="4"/>
        <v>35040.060000000005</v>
      </c>
      <c r="T51" s="6"/>
      <c r="U51" s="6"/>
      <c r="V51" s="6"/>
      <c r="W51" s="6"/>
      <c r="X51" s="6"/>
    </row>
    <row r="52" spans="2:24" s="5" customFormat="1" ht="45" hidden="1" customHeight="1">
      <c r="B52" s="20"/>
      <c r="C52" s="20"/>
      <c r="D52" s="27"/>
      <c r="E52" s="20"/>
      <c r="F52" s="16"/>
      <c r="G52" s="27"/>
      <c r="H52" s="17"/>
      <c r="I52" s="21"/>
      <c r="J52" s="21"/>
      <c r="K52" s="21"/>
      <c r="L52" s="21"/>
      <c r="M52" s="22"/>
      <c r="N52" s="27"/>
      <c r="O52" s="21"/>
      <c r="P52" s="22"/>
      <c r="Q52" s="22"/>
      <c r="R52" s="21"/>
      <c r="S52" s="22"/>
    </row>
    <row r="53" spans="2:24" ht="30" customHeight="1">
      <c r="B53" s="20">
        <v>20</v>
      </c>
      <c r="C53" s="20" t="s">
        <v>25</v>
      </c>
      <c r="D53" s="21" t="s">
        <v>32</v>
      </c>
      <c r="E53" s="20" t="s">
        <v>27</v>
      </c>
      <c r="F53" s="16" t="s">
        <v>51</v>
      </c>
      <c r="G53" s="21" t="s">
        <v>109</v>
      </c>
      <c r="H53" s="21"/>
      <c r="I53" s="21" t="s">
        <v>58</v>
      </c>
      <c r="J53" s="21" t="s">
        <v>58</v>
      </c>
      <c r="K53" s="21">
        <v>4</v>
      </c>
      <c r="L53" s="21">
        <v>3.12</v>
      </c>
      <c r="M53" s="22">
        <f t="shared" si="0"/>
        <v>55214.64</v>
      </c>
      <c r="N53" s="21">
        <v>24</v>
      </c>
      <c r="O53" s="21">
        <f t="shared" si="1"/>
        <v>766.87</v>
      </c>
      <c r="P53" s="22">
        <f t="shared" si="2"/>
        <v>73619.520000000004</v>
      </c>
      <c r="Q53" s="22">
        <f t="shared" si="3"/>
        <v>7361.9520000000011</v>
      </c>
      <c r="R53" s="21"/>
      <c r="S53" s="22">
        <f t="shared" si="4"/>
        <v>80981.472000000009</v>
      </c>
    </row>
    <row r="54" spans="2:24" ht="24" customHeight="1">
      <c r="B54" s="20">
        <v>21</v>
      </c>
      <c r="C54" s="20" t="s">
        <v>26</v>
      </c>
      <c r="D54" s="21" t="s">
        <v>32</v>
      </c>
      <c r="E54" s="20" t="s">
        <v>27</v>
      </c>
      <c r="F54" s="20" t="s">
        <v>50</v>
      </c>
      <c r="G54" s="21" t="s">
        <v>110</v>
      </c>
      <c r="H54" s="21"/>
      <c r="I54" s="21" t="s">
        <v>58</v>
      </c>
      <c r="J54" s="21" t="s">
        <v>58</v>
      </c>
      <c r="K54" s="21">
        <v>4</v>
      </c>
      <c r="L54" s="21">
        <v>3.09</v>
      </c>
      <c r="M54" s="22">
        <f t="shared" si="0"/>
        <v>54683.729999999996</v>
      </c>
      <c r="N54" s="21">
        <v>10</v>
      </c>
      <c r="O54" s="21">
        <f t="shared" si="1"/>
        <v>759.49624999999992</v>
      </c>
      <c r="P54" s="22">
        <f t="shared" si="2"/>
        <v>30379.85</v>
      </c>
      <c r="Q54" s="22">
        <f t="shared" si="3"/>
        <v>3037.9850000000001</v>
      </c>
      <c r="R54" s="21"/>
      <c r="S54" s="22">
        <f t="shared" si="4"/>
        <v>33417.834999999999</v>
      </c>
    </row>
    <row r="55" spans="2:24" ht="36" customHeight="1">
      <c r="B55" s="20">
        <v>22</v>
      </c>
      <c r="C55" s="20" t="s">
        <v>74</v>
      </c>
      <c r="D55" s="21" t="s">
        <v>32</v>
      </c>
      <c r="E55" s="20" t="s">
        <v>27</v>
      </c>
      <c r="F55" s="20" t="s">
        <v>80</v>
      </c>
      <c r="G55" s="21" t="s">
        <v>111</v>
      </c>
      <c r="H55" s="21"/>
      <c r="I55" s="21"/>
      <c r="J55" s="21" t="s">
        <v>58</v>
      </c>
      <c r="K55" s="21">
        <v>4</v>
      </c>
      <c r="L55" s="21">
        <v>2.97</v>
      </c>
      <c r="M55" s="22">
        <f t="shared" ref="M55" si="32">SUM(L55*17697)</f>
        <v>52560.090000000004</v>
      </c>
      <c r="N55" s="21">
        <v>14</v>
      </c>
      <c r="O55" s="21">
        <f t="shared" ref="O55" si="33">SUM(M55/72)</f>
        <v>730.00125000000003</v>
      </c>
      <c r="P55" s="22">
        <f t="shared" si="2"/>
        <v>40880.07</v>
      </c>
      <c r="Q55" s="22">
        <f t="shared" si="3"/>
        <v>4088.0070000000001</v>
      </c>
      <c r="R55" s="21"/>
      <c r="S55" s="22">
        <f t="shared" si="4"/>
        <v>44968.076999999997</v>
      </c>
    </row>
    <row r="56" spans="2:24" ht="36.6" customHeight="1">
      <c r="B56" s="20">
        <v>23</v>
      </c>
      <c r="C56" s="20" t="s">
        <v>77</v>
      </c>
      <c r="D56" s="21" t="s">
        <v>32</v>
      </c>
      <c r="E56" s="20" t="s">
        <v>27</v>
      </c>
      <c r="F56" s="20" t="s">
        <v>78</v>
      </c>
      <c r="G56" s="21" t="s">
        <v>112</v>
      </c>
      <c r="H56" s="21"/>
      <c r="I56" s="21"/>
      <c r="J56" s="21" t="s">
        <v>58</v>
      </c>
      <c r="K56" s="21">
        <v>4</v>
      </c>
      <c r="L56" s="21">
        <v>2.8</v>
      </c>
      <c r="M56" s="22">
        <f t="shared" ref="M56" si="34">SUM(L56*17697)</f>
        <v>49551.6</v>
      </c>
      <c r="N56" s="21">
        <v>12</v>
      </c>
      <c r="O56" s="21">
        <f t="shared" ref="O56" si="35">SUM(M56/72)</f>
        <v>688.2166666666667</v>
      </c>
      <c r="P56" s="22">
        <f t="shared" ref="P56" si="36">SUM(O56*N56*4)</f>
        <v>33034.400000000001</v>
      </c>
      <c r="Q56" s="22">
        <f t="shared" ref="Q56" si="37">SUM(P56*10%)</f>
        <v>3303.4400000000005</v>
      </c>
      <c r="R56" s="21"/>
      <c r="S56" s="22">
        <f t="shared" ref="S56" si="38">SUM(P56+Q56+R56)</f>
        <v>36337.840000000004</v>
      </c>
    </row>
    <row r="57" spans="2:24" ht="36.6" hidden="1" customHeight="1">
      <c r="B57" s="20"/>
      <c r="C57" s="20"/>
      <c r="D57" s="21"/>
      <c r="E57" s="20"/>
      <c r="F57" s="20"/>
      <c r="G57" s="21"/>
      <c r="H57" s="21"/>
      <c r="I57" s="21"/>
      <c r="J57" s="21"/>
      <c r="K57" s="21"/>
      <c r="L57" s="21"/>
      <c r="M57" s="22"/>
      <c r="N57" s="21"/>
      <c r="O57" s="21"/>
      <c r="P57" s="22"/>
      <c r="Q57" s="22"/>
      <c r="R57" s="21"/>
      <c r="S57" s="22"/>
    </row>
    <row r="58" spans="2:24" ht="18.75" customHeight="1">
      <c r="B58" s="16"/>
      <c r="C58" s="27" t="s">
        <v>59</v>
      </c>
      <c r="D58" s="25"/>
      <c r="E58" s="24"/>
      <c r="F58" s="24"/>
      <c r="G58" s="25"/>
      <c r="H58" s="25"/>
      <c r="I58" s="25"/>
      <c r="J58" s="25"/>
      <c r="K58" s="25"/>
      <c r="L58" s="25"/>
      <c r="M58" s="26">
        <f>SUM(M51:M57)</f>
        <v>269348.34000000003</v>
      </c>
      <c r="N58" s="25">
        <f>SUM(N51:N57)</f>
        <v>70</v>
      </c>
      <c r="O58" s="25"/>
      <c r="P58" s="26">
        <f>SUM(P51:P57)</f>
        <v>209768.44</v>
      </c>
      <c r="Q58" s="26">
        <f>SUM(Q51:Q57)</f>
        <v>20976.844000000005</v>
      </c>
      <c r="R58" s="25"/>
      <c r="S58" s="26">
        <f>SUM(P58:R58)</f>
        <v>230745.28400000001</v>
      </c>
    </row>
    <row r="59" spans="2:24" ht="23.25" customHeight="1">
      <c r="B59" s="23"/>
      <c r="C59" s="8" t="s">
        <v>42</v>
      </c>
      <c r="D59" s="8"/>
      <c r="E59" s="8"/>
      <c r="F59" s="8"/>
      <c r="G59" s="8"/>
      <c r="H59" s="8"/>
      <c r="I59" s="8"/>
      <c r="J59" s="8"/>
      <c r="K59" s="8"/>
      <c r="L59" s="8"/>
      <c r="M59" s="7">
        <f>SUM(M50+M58)</f>
        <v>1622283.9900000002</v>
      </c>
      <c r="N59" s="59" t="s">
        <v>69</v>
      </c>
      <c r="O59" s="59"/>
      <c r="P59" s="7">
        <f>SUM(P50+P58)</f>
        <v>1487255.8800000001</v>
      </c>
      <c r="Q59" s="8">
        <f>SUM(Q50+Q58)</f>
        <v>144478.30799999999</v>
      </c>
      <c r="R59" s="8">
        <f>SUM(R50+R58)</f>
        <v>5309</v>
      </c>
      <c r="S59" s="7">
        <f>SUM(P59:R59)</f>
        <v>1637043.1880000001</v>
      </c>
    </row>
    <row r="60" spans="2:24">
      <c r="B60" s="11"/>
    </row>
    <row r="61" spans="2:24">
      <c r="B61" s="11"/>
    </row>
    <row r="62" spans="2:24" ht="15.6">
      <c r="B62" s="10"/>
    </row>
    <row r="63" spans="2:24" ht="15.6">
      <c r="B63" s="10" t="s">
        <v>89</v>
      </c>
    </row>
  </sheetData>
  <mergeCells count="4">
    <mergeCell ref="N59:O59"/>
    <mergeCell ref="F10:R10"/>
    <mergeCell ref="F11:R11"/>
    <mergeCell ref="F12:R12"/>
  </mergeCells>
  <pageMargins left="0.27559055118110237" right="0.19685039370078741" top="0.78740157480314965" bottom="0.19685039370078741" header="0" footer="0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 (4)</vt:lpstr>
      <vt:lpstr>Стар (3)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2019-10-18T08:49:30Z</dcterms:modified>
</cp:coreProperties>
</file>